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Korrektur\"/>
    </mc:Choice>
  </mc:AlternateContent>
  <xr:revisionPtr revIDLastSave="0" documentId="13_ncr:1_{E9F13B74-415C-4705-803B-6DA5229FD870}" xr6:coauthVersionLast="47" xr6:coauthVersionMax="47" xr10:uidLastSave="{00000000-0000-0000-0000-000000000000}"/>
  <bookViews>
    <workbookView xWindow="-120" yWindow="-120" windowWidth="38640" windowHeight="21240" tabRatio="717" firstSheet="1" activeTab="1"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34" l="1"/>
  <c r="C220" i="34"/>
  <c r="F217" i="34" s="1"/>
  <c r="G399" i="35"/>
  <c r="F399" i="35"/>
  <c r="D399" i="35"/>
  <c r="C399" i="35"/>
  <c r="D186" i="35"/>
  <c r="F186" i="35"/>
  <c r="G186" i="35"/>
  <c r="C186" i="35"/>
  <c r="G173" i="35"/>
  <c r="D173" i="35"/>
  <c r="F173" i="35"/>
  <c r="C173" i="35"/>
  <c r="F57" i="35"/>
  <c r="F28" i="35"/>
  <c r="C15" i="35"/>
  <c r="F55" i="35" s="1"/>
  <c r="F142" i="34"/>
  <c r="F147" i="34"/>
  <c r="F149" i="34"/>
  <c r="F150" i="34"/>
  <c r="F153" i="34"/>
  <c r="F154" i="34"/>
  <c r="F155" i="34"/>
  <c r="C58" i="34"/>
  <c r="F46" i="34"/>
  <c r="F143" i="34"/>
  <c r="F113" i="34"/>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220" i="34" l="1"/>
  <c r="F219" i="34"/>
  <c r="F36" i="35"/>
  <c r="F45" i="35"/>
  <c r="F141" i="34"/>
  <c r="F138" i="34"/>
  <c r="F148" i="34"/>
  <c r="F140" i="34"/>
  <c r="F139" i="34"/>
  <c r="F146" i="34"/>
  <c r="F145" i="34"/>
  <c r="F144" i="34"/>
  <c r="F152" i="34"/>
  <c r="F151" i="34"/>
  <c r="F128" i="34"/>
  <c r="F120" i="34"/>
  <c r="F119" i="34"/>
  <c r="F126" i="34"/>
  <c r="F118" i="34"/>
  <c r="F125" i="34"/>
  <c r="F117" i="34"/>
  <c r="F124" i="34"/>
  <c r="F116" i="34"/>
  <c r="F127" i="34"/>
  <c r="F123" i="34"/>
  <c r="F115" i="34"/>
  <c r="F112" i="34"/>
  <c r="F122" i="34"/>
  <c r="F114" i="34"/>
  <c r="F129" i="34"/>
  <c r="F121"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 r="F166" i="34"/>
  <c r="F165" i="34"/>
  <c r="F164" i="34"/>
  <c r="F16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<sst xmlns="http://schemas.openxmlformats.org/spreadsheetml/2006/main" count="7195" uniqueCount="4677">
  <si>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</si>
  <si>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</si>
  <si>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</si>
  <si>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</si>
  <si>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</si>
  <si>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</si>
  <si>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</si>
  <si>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</si>
  <si>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</si>
  <si>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</si>
  <si>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</si>
  <si>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</si>
  <si>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</si>
  <si>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</si>
  <si>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</si>
  <si>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</si>
  <si>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</si>
  <si>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</si>
  <si>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</si>
  <si>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</si>
  <si>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</si>
  <si>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</si>
  <si>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</si>
  <si>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</si>
  <si>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</si>
  <si>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</si>
  <si>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</si>
  <si>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</si>
  <si>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</si>
  <si>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</si>
  <si>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</si>
  <si>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</si>
  <si>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</si>
  <si>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</si>
  <si>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</si>
  <si>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</si>
  <si>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</si>
  <si>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</si>
  <si>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</si>
  <si>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</si>
  <si>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</si>
  <si>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</si>
  <si>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</si>
  <si>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</si>
  <si>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</si>
  <si>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</si>
  <si>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</si>
  <si>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</si>
  <si>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</si>
  <si>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</si>
  <si>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</si>
  <si>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</si>
  <si>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</si>
  <si>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</si>
  <si>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</si>
  <si>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</si>
  <si>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</si>
  <si>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</si>
  <si>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</si>
  <si>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</si>
  <si>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</si>
  <si>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</si>
  <si>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</si>
  <si>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</si>
  <si>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</si>
  <si>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</si>
  <si>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</si>
  <si>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</si>
  <si>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</si>
  <si>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</si>
  <si>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</si>
  <si>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</si>
  <si>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</si>
  <si>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</si>
  <si>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</si>
  <si>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</si>
  <si>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</si>
  <si>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</si>
  <si>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</si>
  <si>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</si>
  <si>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</si>
  <si>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</si>
  <si>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</si>
  <si>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</si>
  <si>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</si>
  <si>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</si>
  <si>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</si>
  <si>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</si>
  <si>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</si>
  <si>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</si>
  <si>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</si>
  <si>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</si>
  <si>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</si>
  <si>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</si>
  <si>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</si>
  <si>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</si>
  <si>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</si>
  <si>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</si>
  <si>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</si>
  <si>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</si>
  <si>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</si>
  <si>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</si>
  <si>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</si>
  <si>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</si>
  <si>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</si>
  <si>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</si>
  <si>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</si>
  <si>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</si>
  <si>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</si>
  <si>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</si>
  <si>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</si>
  <si>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</si>
  <si>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</si>
  <si>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</si>
  <si>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</si>
  <si>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</si>
  <si>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</si>
  <si>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</si>
  <si>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</si>
  <si>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</si>
  <si>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</si>
  <si>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</si>
  <si>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</si>
  <si>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</si>
  <si>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</si>
  <si>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</si>
  <si>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</si>
  <si>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</si>
  <si>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</si>
  <si>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</si>
  <si>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</si>
  <si>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</si>
  <si>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</si>
  <si>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</si>
  <si>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</si>
  <si>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</si>
  <si>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</si>
  <si>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</si>
  <si>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</si>
  <si>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</si>
  <si>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</si>
  <si>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</si>
  <si>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</si>
  <si>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</si>
  <si>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</si>
  <si>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</si>
  <si>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</si>
  <si>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</si>
  <si>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</si>
  <si>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</si>
  <si>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</si>
  <si>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</si>
  <si>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</si>
  <si>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</si>
  <si>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</si>
  <si>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</si>
  <si>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</si>
  <si>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</si>
  <si>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</si>
  <si>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</si>
  <si>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</si>
  <si>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</si>
  <si>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</si>
  <si>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</si>
  <si>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</si>
  <si>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</si>
  <si>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</si>
  <si>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</si>
  <si>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</si>
  <si>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</si>
  <si>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</si>
  <si>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</si>
  <si>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</si>
  <si>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</si>
  <si>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</si>
  <si>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</si>
  <si>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</si>
  <si>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</si>
  <si>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</si>
  <si>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</si>
  <si>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</si>
  <si>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</si>
  <si>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</si>
  <si>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</si>
  <si>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</si>
  <si>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</si>
  <si>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</si>
  <si>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</si>
  <si>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</si>
  <si>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</si>
  <si>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</si>
  <si>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</si>
  <si>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</si>
  <si>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</si>
  <si>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</si>
  <si>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</si>
  <si>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</si>
  <si>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</si>
  <si>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</si>
  <si>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</si>
  <si>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</si>
  <si>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</si>
  <si>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</si>
  <si>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</si>
  <si>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</si>
  <si>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</si>
  <si>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</si>
  <si>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</si>
  <si>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</si>
  <si>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</si>
  <si>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</si>
  <si>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</si>
  <si>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</si>
  <si>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</si>
  <si>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</si>
  <si>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</si>
  <si>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</si>
  <si>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</si>
  <si>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</si>
  <si>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</si>
  <si>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</si>
  <si>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</si>
  <si>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</si>
  <si>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</si>
  <si>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</si>
  <si>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</si>
  <si>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</si>
  <si>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</si>
  <si>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</si>
  <si>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</si>
  <si>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</si>
  <si>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</si>
  <si>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</si>
  <si>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</si>
  <si>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</si>
  <si>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</si>
  <si>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</si>
  <si>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</si>
  <si>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</si>
  <si>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</si>
  <si>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</si>
  <si>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</si>
  <si>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</si>
  <si>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</si>
  <si>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</si>
  <si>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</si>
  <si>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</si>
  <si>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</si>
  <si>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</si>
  <si>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</si>
  <si>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</si>
  <si>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</si>
  <si>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</si>
  <si>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</si>
  <si>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</si>
  <si>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</si>
  <si>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</si>
  <si>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</si>
  <si>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</si>
  <si>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</si>
  <si>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</si>
  <si>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</si>
  <si>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</si>
  <si>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</si>
  <si>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</si>
  <si>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</si>
  <si>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</si>
  <si>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</si>
  <si>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</si>
  <si>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</si>
  <si>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</si>
  <si>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</si>
  <si>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</si>
  <si>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</si>
  <si>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</si>
  <si>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</si>
  <si>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</si>
  <si>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</si>
  <si>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</si>
  <si>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</si>
  <si>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</si>
  <si>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</si>
  <si>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</si>
  <si>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</si>
  <si>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</si>
  <si>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</si>
  <si>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</si>
  <si>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</si>
  <si>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</si>
  <si>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</si>
  <si>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</si>
  <si>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</si>
  <si>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</si>
  <si>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</si>
  <si>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</si>
  <si>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</si>
  <si>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</si>
  <si>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</si>
  <si>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</si>
  <si>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</si>
  <si>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</si>
  <si>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</si>
  <si>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</si>
  <si>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</si>
  <si>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</si>
  <si>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</si>
  <si>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</si>
  <si>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</si>
  <si>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</si>
  <si>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</si>
  <si>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</si>
  <si>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</si>
  <si>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</si>
  <si>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</si>
  <si>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</si>
  <si>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</si>
  <si>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</si>
  <si>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</si>
  <si>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</si>
  <si>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</si>
  <si>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</si>
  <si>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</si>
  <si>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</si>
  <si>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</si>
  <si>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</si>
  <si>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</si>
  <si>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</si>
  <si>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</si>
  <si>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</si>
  <si>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</si>
  <si>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</si>
  <si>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</si>
  <si>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</si>
  <si>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</si>
  <si>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</si>
  <si>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</si>
  <si>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</si>
  <si>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</si>
  <si>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</si>
  <si>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</si>
  <si>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</si>
  <si>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</si>
  <si>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</si>
  <si>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</si>
  <si>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</si>
  <si>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</si>
  <si>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</si>
  <si>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</si>
  <si>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</si>
  <si>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</si>
  <si>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</si>
  <si>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</si>
  <si>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</si>
  <si>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</si>
  <si>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</si>
  <si>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</si>
  <si>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</si>
  <si>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</si>
  <si>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</si>
  <si>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</si>
  <si>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</si>
  <si>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</si>
  <si>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</si>
  <si>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</si>
  <si>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</si>
  <si>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</si>
  <si>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</si>
  <si>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</si>
  <si>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</si>
  <si>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</si>
  <si>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</si>
  <si>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</si>
  <si>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</si>
  <si>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</si>
  <si>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</si>
  <si>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</si>
  <si>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</si>
  <si>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</si>
  <si>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</si>
  <si>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</si>
  <si>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</si>
  <si>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</si>
  <si>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</si>
  <si>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</si>
  <si>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</si>
  <si>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</si>
  <si>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</si>
  <si>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</si>
  <si>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</si>
  <si>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</si>
  <si>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</si>
  <si>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</si>
  <si>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</si>
  <si>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</si>
  <si>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</si>
  <si>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</si>
  <si>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</si>
  <si>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</si>
  <si>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</si>
  <si>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</si>
  <si>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</si>
  <si>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</si>
  <si>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</si>
  <si>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</si>
  <si>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</si>
  <si>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</si>
  <si>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</si>
  <si>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</si>
  <si>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</si>
  <si>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</si>
  <si>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</si>
  <si>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</si>
  <si>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</si>
  <si>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</si>
  <si>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</si>
  <si>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</si>
  <si>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</si>
  <si>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</si>
  <si>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</si>
  <si>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</si>
  <si>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</si>
  <si>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</si>
  <si>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</si>
  <si>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</si>
  <si>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</si>
  <si>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</si>
  <si>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</si>
  <si>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</si>
  <si>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</si>
  <si>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</si>
  <si>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</si>
  <si>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</si>
  <si>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</si>
  <si>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</si>
  <si>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</si>
  <si>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</si>
  <si>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</si>
  <si>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</si>
  <si>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</si>
  <si>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</si>
  <si>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</si>
  <si>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</si>
  <si>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</si>
  <si>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</si>
  <si>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</si>
  <si>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</si>
  <si>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</si>
  <si>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</si>
  <si>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</si>
  <si>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</si>
  <si>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</si>
  <si>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</si>
  <si>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</si>
  <si>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</si>
  <si>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</si>
  <si>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</si>
  <si>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</si>
  <si>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</si>
  <si>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</si>
  <si>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</si>
  <si>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</si>
  <si>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</si>
  <si>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</si>
  <si>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</si>
  <si>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</si>
  <si>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</si>
  <si>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</si>
  <si>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</si>
  <si>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</si>
  <si>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</si>
  <si>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</si>
  <si>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</si>
  <si>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</si>
  <si>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</si>
  <si>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</si>
  <si>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</si>
  <si>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</si>
  <si>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</si>
  <si>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</si>
  <si>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</si>
  <si>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</si>
  <si>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</si>
  <si>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</si>
  <si>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</si>
  <si>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</si>
  <si>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</si>
  <si>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</si>
  <si>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</si>
  <si>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</si>
  <si>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</si>
  <si>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</si>
  <si>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</si>
  <si>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</si>
  <si>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</si>
  <si>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</si>
  <si>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</si>
  <si>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</si>
  <si>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</si>
  <si>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</si>
  <si>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</si>
  <si>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</si>
  <si>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</si>
  <si>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</si>
  <si>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</si>
  <si>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</si>
  <si>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</si>
  <si>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</si>
  <si>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</si>
  <si>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</si>
  <si>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</si>
  <si>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</si>
  <si>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</si>
  <si>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</si>
  <si>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</si>
  <si>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</si>
  <si>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</si>
  <si>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</si>
  <si>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</si>
  <si>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</si>
  <si>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</si>
  <si>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</si>
  <si>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</si>
  <si>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</si>
  <si>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</si>
  <si>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</si>
  <si>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</si>
  <si>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</si>
  <si>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</si>
  <si>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</si>
  <si>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</si>
  <si>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</si>
  <si>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</si>
  <si>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</si>
  <si>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</si>
  <si>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</si>
  <si>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</si>
  <si>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</si>
  <si>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</si>
  <si>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</si>
  <si>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</si>
  <si>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</si>
  <si>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</si>
  <si>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</si>
  <si>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</si>
  <si>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</si>
  <si>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</si>
  <si>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</si>
  <si>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</si>
  <si>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</si>
  <si>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</si>
  <si>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</si>
  <si>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</si>
  <si>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</si>
  <si>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</si>
  <si>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</si>
  <si>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</si>
  <si>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</si>
  <si>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</si>
  <si>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</si>
  <si>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</si>
  <si>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</si>
  <si>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</si>
  <si>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</si>
  <si>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</si>
  <si>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</si>
  <si>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</si>
  <si>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</si>
  <si>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</si>
  <si>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</si>
  <si>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</si>
  <si>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</si>
  <si>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</si>
  <si>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</si>
  <si>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</si>
  <si>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</si>
  <si>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</si>
  <si>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</si>
  <si>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</si>
  <si>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</si>
  <si>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</si>
  <si>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</si>
  <si>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</si>
  <si>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</si>
  <si>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</si>
  <si>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</si>
  <si>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</si>
  <si>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</si>
  <si>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</si>
  <si>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</si>
  <si>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</si>
  <si>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</si>
  <si>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</si>
  <si>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</si>
  <si>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</si>
  <si>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</si>
  <si>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</si>
  <si>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</si>
  <si>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</si>
  <si>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</si>
  <si>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</si>
  <si>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</si>
  <si>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</si>
  <si>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</si>
  <si>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</si>
  <si>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</si>
  <si>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</si>
  <si>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</si>
  <si>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</si>
  <si>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</si>
  <si>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</si>
  <si>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</si>
  <si>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</si>
  <si>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</si>
  <si>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</si>
  <si>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</si>
  <si>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</si>
  <si>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</si>
  <si>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</si>
  <si>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</si>
  <si>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</si>
  <si>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</si>
  <si>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</si>
  <si>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</si>
  <si>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</si>
  <si>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</si>
  <si>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</si>
  <si>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</si>
  <si>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</si>
  <si>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</si>
  <si>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</si>
  <si>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</si>
  <si>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</si>
  <si>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</si>
  <si>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</si>
  <si>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</si>
  <si>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</si>
  <si>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</si>
  <si>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</si>
  <si>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</si>
  <si>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</si>
  <si>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</si>
  <si>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</si>
  <si>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</si>
  <si>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</si>
  <si>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</si>
  <si>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</si>
  <si>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</si>
  <si>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</si>
  <si>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</si>
  <si>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</si>
  <si>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</si>
  <si>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</si>
  <si>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</si>
  <si>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</si>
  <si>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</si>
  <si>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</si>
  <si>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</si>
  <si>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</si>
  <si>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</si>
  <si>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</si>
  <si>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</si>
  <si>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</si>
  <si>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</si>
  <si>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</si>
  <si>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</si>
  <si>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</si>
  <si>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</si>
  <si>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</si>
  <si>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</si>
  <si>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</si>
  <si>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</si>
  <si>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</si>
  <si>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</si>
  <si>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</si>
  <si>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</si>
  <si>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</si>
  <si>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</si>
  <si>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</si>
  <si>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</si>
  <si>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</si>
  <si>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</si>
  <si>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</si>
  <si>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</si>
  <si>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</si>
  <si>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</si>
  <si>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</si>
  <si>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</si>
  <si>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</si>
  <si>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</si>
  <si>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</si>
  <si>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</si>
  <si>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</si>
  <si>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</si>
  <si>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</si>
  <si>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</si>
  <si>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</si>
  <si>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</si>
  <si>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</si>
  <si>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</si>
  <si>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</si>
  <si>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</si>
  <si>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</si>
  <si>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</si>
  <si>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</si>
  <si>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</si>
  <si>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</si>
  <si>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</si>
  <si>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</si>
  <si>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</si>
  <si>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</si>
  <si>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</si>
  <si>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</si>
  <si>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</si>
  <si>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</si>
  <si>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</si>
  <si>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</si>
  <si>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</si>
  <si>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</si>
  <si>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</si>
  <si>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</si>
  <si>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</si>
  <si>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</si>
  <si>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</si>
  <si>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</si>
  <si>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</si>
  <si>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</si>
  <si>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</si>
  <si>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</si>
  <si>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</si>
  <si>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</si>
  <si>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</si>
  <si>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</si>
  <si>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</si>
  <si>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</si>
  <si>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</si>
  <si>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</si>
  <si>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</si>
  <si>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</si>
  <si>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</si>
  <si>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</si>
  <si>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</si>
  <si>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</si>
  <si>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</si>
  <si>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</si>
  <si>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</si>
  <si>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</si>
  <si>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</si>
  <si>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</si>
  <si>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</si>
  <si>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</si>
  <si>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</si>
  <si>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</si>
  <si>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</si>
  <si>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</si>
  <si>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</si>
  <si>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</si>
  <si>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</si>
  <si>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</si>
  <si>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</si>
  <si>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</si>
  <si>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</si>
  <si>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</si>
  <si>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</si>
  <si>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</si>
  <si>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</si>
  <si>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</si>
  <si>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</si>
  <si>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</si>
  <si>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</si>
  <si>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</si>
  <si>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</si>
  <si>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</si>
  <si>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</si>
  <si>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</si>
  <si>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</si>
  <si>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</si>
  <si>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</si>
  <si>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</si>
  <si>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</si>
  <si>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</si>
  <si>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</si>
  <si>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</si>
  <si>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</si>
  <si>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</si>
  <si>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</si>
  <si>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</si>
  <si>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</si>
  <si>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</si>
  <si>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</si>
  <si>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</si>
  <si>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</si>
  <si>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</si>
  <si>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</si>
  <si>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</si>
  <si>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</si>
  <si>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</si>
  <si>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</si>
  <si>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</si>
  <si>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</si>
  <si>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</si>
  <si>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</si>
  <si>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</si>
  <si>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</si>
  <si>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</si>
  <si>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</si>
  <si>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</si>
  <si>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</si>
  <si>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</si>
  <si>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</si>
  <si>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</si>
  <si>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</si>
  <si>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</si>
  <si>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</si>
  <si>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</si>
  <si>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</si>
  <si>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</si>
  <si>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</si>
  <si>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</si>
  <si>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</si>
  <si>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</si>
  <si>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</si>
  <si>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</si>
  <si>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</si>
  <si>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</si>
  <si>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</si>
  <si>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</si>
  <si>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</si>
  <si>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</si>
  <si>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</si>
  <si>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</si>
  <si>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</si>
  <si>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</si>
  <si>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</si>
  <si>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</si>
  <si>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</si>
  <si>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</si>
  <si>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</si>
  <si>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</si>
  <si>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</si>
  <si>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</si>
  <si>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</si>
  <si>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</si>
  <si>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</si>
  <si>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</si>
  <si>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</si>
  <si>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</si>
  <si>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</si>
  <si>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</si>
  <si>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</si>
  <si>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</si>
  <si>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</si>
  <si>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</si>
  <si>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</si>
  <si>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</si>
  <si>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</si>
  <si>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</si>
  <si>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</si>
  <si>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</si>
  <si>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</si>
  <si>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</si>
  <si>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</si>
  <si>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</si>
  <si>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</si>
  <si>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</si>
  <si>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</si>
  <si>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</si>
  <si>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</si>
  <si>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</si>
  <si>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</si>
  <si>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</si>
  <si>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</si>
  <si>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</si>
  <si>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</si>
  <si>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</si>
  <si>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</si>
  <si>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</si>
  <si>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</si>
  <si>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</si>
  <si>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</si>
  <si>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</si>
  <si>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</si>
  <si>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</si>
  <si>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</si>
  <si>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</si>
  <si>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</si>
  <si>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</si>
  <si>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</si>
  <si>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</si>
  <si>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</si>
  <si>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</si>
  <si>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</si>
  <si>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</si>
  <si>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</si>
  <si>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</si>
  <si>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</si>
  <si>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</si>
  <si>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</si>
  <si>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</si>
  <si>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</si>
  <si>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</si>
  <si>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</si>
  <si>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</si>
  <si>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</si>
  <si>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</si>
  <si>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</si>
  <si>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</si>
  <si>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</si>
  <si>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</si>
  <si>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</si>
  <si>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</si>
  <si>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</si>
  <si>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</si>
  <si>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</si>
  <si>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</si>
  <si>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</si>
  <si>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</si>
  <si>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</si>
  <si>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</si>
  <si>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</si>
  <si>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</si>
  <si>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</si>
  <si>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</si>
  <si>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</si>
  <si>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</si>
  <si>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</si>
  <si>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</si>
  <si>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</si>
  <si>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</si>
  <si>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</si>
  <si>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</si>
  <si>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</si>
  <si>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</si>
  <si>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</si>
  <si>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</si>
  <si>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</si>
  <si>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</si>
  <si>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</si>
  <si>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</si>
  <si>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</si>
  <si>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</si>
  <si>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</si>
  <si>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</si>
  <si>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</si>
  <si>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</si>
  <si>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</si>
  <si>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</si>
  <si>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</si>
  <si>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</si>
  <si>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</si>
  <si>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</si>
  <si>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</si>
  <si>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</si>
  <si>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</si>
  <si>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</si>
  <si>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</si>
  <si>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</si>
  <si>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</si>
  <si>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</si>
  <si>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</si>
  <si>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</si>
  <si>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</si>
  <si>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</si>
  <si>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</si>
  <si>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</si>
  <si>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</si>
  <si>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</si>
  <si>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</si>
  <si>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</si>
  <si>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</si>
  <si>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</si>
  <si>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</si>
  <si>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</si>
  <si>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</si>
  <si>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</si>
  <si>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</si>
  <si>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</si>
  <si>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</si>
  <si>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</si>
  <si>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</si>
  <si>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</si>
  <si>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</si>
  <si>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</si>
  <si>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</si>
  <si>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</si>
  <si>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</si>
  <si>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</si>
  <si>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</si>
  <si>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</si>
  <si>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</si>
  <si>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</si>
  <si>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</si>
  <si>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</si>
  <si>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</si>
  <si>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</si>
  <si>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</si>
  <si>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</si>
  <si>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</si>
  <si>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</si>
  <si>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</si>
  <si>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</si>
  <si>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</si>
  <si>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</si>
  <si>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</si>
  <si>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</si>
  <si>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</si>
  <si>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</si>
  <si>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</si>
  <si>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</si>
  <si>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</si>
  <si>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</si>
  <si>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</si>
  <si>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</si>
  <si>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</si>
  <si>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</si>
  <si>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</si>
  <si>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</si>
  <si>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</si>
  <si>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</si>
  <si>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</si>
  <si>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</si>
  <si>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</si>
  <si>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</si>
  <si>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</si>
  <si>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</si>
  <si>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</si>
  <si>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</si>
  <si>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</si>
  <si>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</si>
  <si>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</si>
  <si>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</si>
  <si>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</si>
  <si>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</si>
  <si>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</si>
  <si>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</si>
  <si>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</si>
  <si>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</si>
  <si>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</si>
  <si>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</si>
  <si>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</si>
  <si>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</si>
  <si>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</si>
  <si>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</si>
  <si>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</si>
  <si>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</si>
  <si>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</si>
  <si>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</si>
  <si>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</si>
  <si>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</si>
  <si>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</si>
  <si>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</si>
  <si>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</si>
  <si>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</si>
  <si>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</si>
  <si>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</si>
  <si>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</si>
  <si>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</si>
  <si>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</si>
  <si>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</si>
  <si>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</si>
  <si>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</si>
  <si>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</si>
  <si>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</si>
  <si>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</si>
  <si>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</si>
  <si>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</si>
  <si>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</si>
  <si>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</si>
  <si>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</si>
  <si>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</si>
  <si>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</si>
  <si>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</si>
  <si>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</si>
  <si>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</si>
  <si>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</si>
  <si>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</si>
  <si>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</si>
  <si>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</si>
  <si>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</si>
  <si>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</si>
  <si>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</si>
  <si>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</si>
  <si>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</si>
  <si>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</si>
  <si>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</si>
  <si>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</si>
  <si>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</si>
  <si>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</si>
  <si>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</si>
  <si>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</si>
  <si>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</si>
  <si>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</si>
  <si>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</si>
  <si>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</si>
  <si>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</si>
  <si>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</si>
  <si>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</si>
  <si>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</si>
  <si>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</si>
  <si>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</si>
  <si>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</si>
  <si>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</si>
  <si>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</si>
  <si>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</si>
  <si>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</si>
  <si>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</si>
  <si>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</si>
  <si>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</si>
  <si>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</si>
  <si>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</si>
  <si>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</si>
  <si>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</si>
  <si>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</si>
  <si>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</si>
  <si>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</si>
  <si>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</si>
  <si>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</si>
  <si>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</si>
  <si>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</si>
  <si>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</si>
  <si>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</si>
  <si>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</si>
  <si>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</si>
  <si>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</si>
  <si>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</si>
  <si>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</si>
  <si>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</si>
  <si>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</si>
  <si>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</si>
  <si>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</si>
  <si>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</si>
  <si>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</si>
  <si>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</si>
  <si>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</si>
  <si>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</si>
  <si>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</si>
  <si>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</si>
  <si>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</si>
  <si>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</si>
  <si>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</si>
  <si>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</si>
  <si>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</si>
  <si>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</si>
  <si>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</si>
  <si>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</si>
  <si>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</si>
  <si>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</si>
  <si>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</si>
  <si>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</si>
  <si>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</si>
  <si>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</si>
  <si>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</si>
  <si>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</si>
  <si>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</si>
  <si>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</si>
  <si>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</si>
  <si>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</si>
  <si>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</si>
  <si>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</si>
  <si>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</si>
  <si>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</si>
  <si>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</si>
  <si>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</si>
  <si>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</si>
  <si>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</si>
  <si>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</si>
  <si>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</si>
  <si>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</si>
  <si>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</si>
  <si>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</si>
  <si>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</si>
  <si>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</si>
  <si>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</si>
  <si>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</si>
  <si>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</si>
  <si>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</si>
  <si>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</si>
  <si>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</si>
  <si>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</si>
  <si>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</si>
  <si>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</si>
  <si>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</si>
  <si>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</si>
  <si>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</si>
  <si>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</si>
  <si>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</si>
  <si>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</si>
  <si>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</si>
  <si>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</si>
  <si>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</si>
  <si>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</si>
  <si>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</si>
  <si>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</si>
  <si>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</si>
  <si>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</si>
  <si>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</si>
  <si>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</si>
  <si>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</si>
  <si>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</si>
  <si>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</si>
  <si>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</si>
  <si>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</si>
  <si>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</si>
  <si>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</si>
  <si>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</si>
  <si>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</si>
  <si>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</si>
  <si>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</si>
  <si>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</si>
  <si>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</si>
  <si>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</si>
  <si>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</si>
  <si>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</si>
  <si>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</si>
  <si>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</si>
  <si>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</si>
  <si>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</si>
  <si>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</si>
  <si>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</si>
  <si>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</si>
  <si>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</si>
  <si>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</si>
  <si>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</si>
  <si>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</si>
  <si>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</si>
  <si>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</si>
  <si>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</si>
  <si>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</si>
  <si>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</si>
  <si>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</si>
  <si>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</si>
  <si>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</si>
  <si>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</si>
  <si>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</si>
  <si>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</si>
  <si>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</si>
  <si>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</si>
  <si>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</si>
  <si>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</si>
  <si>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</si>
  <si>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</si>
  <si>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</si>
  <si>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</si>
  <si>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</si>
  <si>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</si>
  <si>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</si>
  <si>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</si>
  <si>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</si>
  <si>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</si>
  <si>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</si>
  <si>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</si>
  <si>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</si>
  <si>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</si>
  <si>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</si>
  <si>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</si>
  <si>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</si>
  <si>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</si>
  <si>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</si>
  <si>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</si>
  <si>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</si>
  <si>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</si>
  <si>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</si>
  <si>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</si>
  <si>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</si>
  <si>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</si>
  <si>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</si>
  <si>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</si>
  <si>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</si>
  <si>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</si>
  <si>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</si>
  <si>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</si>
  <si>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</si>
  <si>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</si>
  <si>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</si>
  <si>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</si>
  <si>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</si>
  <si>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</si>
  <si>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</si>
  <si>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</si>
  <si>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</si>
  <si>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</si>
  <si>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</si>
  <si>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</si>
  <si>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</si>
  <si>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</si>
  <si>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</si>
  <si>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</si>
  <si>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</si>
  <si>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</si>
  <si>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</si>
  <si>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</si>
  <si>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</si>
  <si>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</si>
  <si>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</si>
  <si>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</si>
  <si>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</si>
  <si>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</si>
  <si>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</si>
  <si>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</si>
  <si>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</si>
  <si>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</si>
  <si>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</si>
  <si>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</si>
  <si>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</si>
  <si>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</si>
  <si>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</si>
  <si>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</si>
  <si>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</si>
  <si>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</si>
  <si>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</si>
  <si>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</si>
  <si>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</si>
  <si>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</si>
  <si>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</si>
  <si>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</si>
  <si>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</si>
  <si>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</si>
  <si>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</si>
  <si>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</si>
  <si>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</si>
  <si>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</si>
  <si>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</si>
  <si>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</si>
  <si>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</si>
  <si>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</si>
  <si>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</si>
  <si>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</si>
  <si>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</si>
  <si>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</si>
  <si>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</si>
  <si>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</si>
  <si>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</si>
  <si>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</si>
  <si>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</si>
  <si>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</si>
  <si>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</si>
  <si>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</si>
  <si>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</si>
  <si>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</si>
  <si>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</si>
  <si>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</si>
  <si>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</si>
  <si>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</si>
  <si>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</si>
  <si>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</si>
  <si>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</si>
  <si>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</si>
  <si>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</si>
  <si>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</si>
  <si>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</si>
  <si>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</si>
  <si>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</si>
  <si>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</si>
  <si>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</si>
  <si>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</si>
  <si>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</si>
  <si>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</si>
  <si>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</si>
  <si>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</si>
  <si>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</si>
  <si>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</si>
  <si>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</si>
  <si>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</si>
  <si>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</si>
  <si>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</si>
  <si>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</si>
  <si>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</si>
  <si>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</si>
  <si>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</si>
  <si>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</si>
  <si>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</si>
  <si>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</si>
  <si>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</si>
  <si>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</si>
  <si>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</si>
  <si>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</si>
  <si>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</si>
  <si>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</si>
  <si>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</si>
  <si>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</si>
  <si>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</si>
  <si>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</si>
  <si>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</si>
  <si>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</si>
  <si>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</si>
  <si>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</si>
  <si>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</si>
  <si>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</si>
  <si>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</si>
  <si>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</si>
  <si>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</si>
  <si>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</si>
  <si>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</si>
  <si>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</si>
  <si>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</si>
  <si>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</si>
  <si>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</si>
  <si>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</si>
  <si>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</si>
  <si>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</si>
  <si>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</si>
  <si>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</si>
  <si>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</si>
  <si>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</si>
  <si>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</si>
  <si>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</si>
  <si>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</si>
  <si>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</si>
  <si>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</si>
  <si>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</si>
  <si>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</si>
  <si>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</si>
  <si>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</si>
  <si>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</si>
  <si>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</si>
  <si>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</si>
  <si>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</si>
  <si>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</si>
  <si>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</si>
  <si>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</si>
  <si>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</si>
  <si>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</si>
  <si>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</si>
  <si>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</si>
  <si>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</si>
  <si>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</si>
  <si>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</si>
  <si>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</si>
  <si>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</si>
  <si>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</si>
  <si>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</si>
  <si>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</si>
  <si>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</si>
  <si>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</si>
  <si>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</si>
  <si>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</si>
  <si>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</si>
  <si>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</si>
  <si>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</si>
  <si>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</si>
  <si>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</si>
  <si>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</si>
  <si>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</si>
  <si>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</si>
  <si>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</si>
  <si>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</si>
  <si>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</si>
  <si>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</si>
  <si>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</si>
  <si>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</si>
  <si>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</si>
  <si>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</si>
  <si>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</si>
  <si>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</si>
  <si>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</si>
  <si>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</si>
  <si>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</si>
  <si>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</si>
  <si>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</si>
  <si>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</si>
  <si>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</si>
  <si>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</si>
  <si>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</si>
  <si>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</si>
  <si>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</si>
  <si>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</si>
  <si>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</si>
  <si>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</si>
  <si>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</si>
  <si>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</si>
  <si>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</si>
  <si>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</si>
  <si>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</si>
  <si>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</si>
  <si>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</si>
  <si>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</si>
  <si>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</si>
  <si>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</si>
  <si>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</si>
  <si>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</si>
  <si>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</si>
  <si>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</si>
  <si>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</si>
  <si>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</si>
  <si>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</si>
  <si>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</si>
  <si>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</si>
  <si>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</si>
  <si>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</si>
  <si>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</si>
  <si>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</si>
  <si>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</si>
  <si>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</si>
  <si>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</si>
  <si>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</si>
  <si>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</si>
  <si>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</si>
  <si>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</si>
  <si>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</si>
  <si>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</si>
  <si>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</si>
  <si>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</si>
  <si>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</si>
  <si>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</si>
  <si>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</si>
  <si>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</si>
  <si>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</si>
  <si>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</si>
  <si>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</si>
  <si>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</si>
  <si>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</si>
  <si>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</si>
  <si>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</si>
  <si>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</si>
  <si>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</si>
  <si>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</si>
  <si>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</si>
  <si>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</si>
  <si>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</si>
  <si>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</si>
  <si>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</si>
  <si>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</si>
  <si>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</si>
  <si>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</si>
  <si>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</si>
  <si>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</si>
  <si>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</si>
  <si>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</si>
  <si>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</si>
  <si>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</si>
  <si>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</si>
  <si>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</si>
  <si>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</si>
  <si>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</si>
  <si>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</si>
  <si>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</si>
  <si>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</si>
  <si>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</si>
  <si>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</si>
  <si>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</si>
  <si>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</si>
  <si>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</si>
  <si>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</si>
  <si>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</si>
  <si>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</si>
  <si>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</si>
  <si>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</si>
  <si>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</si>
  <si>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</si>
  <si>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</si>
  <si>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</si>
  <si>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</si>
  <si>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</si>
  <si>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</si>
  <si>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</si>
  <si>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</si>
  <si>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</si>
  <si>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</si>
  <si>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</si>
  <si>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</si>
  <si>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</si>
  <si>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</si>
  <si>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</si>
  <si>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</si>
  <si>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</si>
  <si>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</si>
  <si>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</si>
  <si>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</si>
  <si>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</si>
  <si>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</si>
  <si>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</si>
  <si>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</si>
  <si>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</si>
  <si>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</si>
  <si>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</si>
  <si>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</si>
  <si>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</si>
  <si>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</si>
  <si>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</si>
  <si>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</si>
  <si>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</si>
  <si>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</si>
  <si>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</si>
  <si>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</si>
  <si>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</si>
  <si>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</si>
  <si>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</si>
  <si>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</si>
  <si>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</si>
  <si>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</si>
  <si>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</si>
  <si>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</si>
  <si>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</si>
  <si>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</si>
  <si>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</si>
  <si>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</si>
  <si>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</si>
  <si>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</si>
  <si>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</si>
  <si>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</si>
  <si>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</si>
  <si>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</si>
  <si>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</si>
  <si>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</si>
  <si>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</si>
  <si>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</si>
  <si>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</si>
  <si>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</si>
  <si>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</si>
  <si>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</si>
  <si>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</si>
  <si>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</si>
  <si>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</si>
  <si>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</si>
  <si>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</si>
  <si>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</si>
  <si>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</si>
  <si>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</si>
  <si>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</si>
  <si>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</si>
  <si>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</si>
  <si>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</si>
  <si>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</si>
  <si>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</si>
  <si>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</si>
  <si>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</si>
  <si>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</si>
  <si>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</si>
  <si>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</si>
  <si>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</si>
  <si>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</si>
  <si>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</si>
  <si>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</si>
  <si>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</si>
  <si>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</si>
  <si>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</si>
  <si>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</si>
  <si>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</si>
  <si>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</si>
  <si>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</si>
  <si>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</si>
  <si>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</si>
  <si>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</si>
  <si>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</si>
  <si>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</si>
  <si>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</si>
  <si>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</si>
  <si>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</si>
  <si>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</si>
  <si>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</si>
  <si>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</si>
  <si>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</si>
  <si>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</si>
  <si>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</si>
  <si>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</si>
  <si>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</si>
  <si>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</si>
  <si>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</si>
  <si>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</si>
  <si>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</si>
  <si>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</si>
  <si>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</si>
  <si>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</si>
  <si>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</si>
  <si>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</si>
  <si>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</si>
  <si>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</si>
  <si>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</si>
  <si>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</si>
  <si>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</si>
  <si>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</si>
  <si>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</si>
  <si>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</si>
  <si>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</si>
  <si>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</si>
  <si>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</si>
  <si>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</si>
  <si>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</si>
  <si>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</si>
  <si>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</si>
  <si>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</si>
  <si>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</si>
  <si>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</si>
  <si>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</si>
  <si>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</si>
  <si>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</si>
  <si>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</si>
  <si>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</si>
  <si>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</si>
  <si>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</si>
  <si>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</si>
  <si>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</si>
  <si>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</si>
  <si>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</si>
  <si>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</si>
  <si>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</si>
  <si>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</si>
  <si>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</si>
  <si>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</si>
  <si>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</si>
  <si>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</si>
  <si>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</si>
  <si>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</si>
  <si>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</si>
  <si>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</si>
  <si>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</si>
  <si>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</si>
  <si>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</si>
  <si>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</si>
  <si>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</si>
  <si>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</si>
  <si>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</si>
  <si>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</si>
  <si>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</si>
  <si>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</si>
  <si>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</si>
  <si>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</si>
  <si>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</si>
  <si>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</si>
  <si>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</si>
  <si>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</si>
  <si>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</si>
  <si>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</si>
  <si>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</si>
  <si>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</si>
  <si>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</si>
  <si>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</si>
  <si>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</si>
  <si>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</si>
  <si>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</si>
  <si>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</si>
  <si>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</si>
  <si>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</si>
  <si>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</si>
  <si>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</si>
  <si>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</si>
  <si>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</si>
  <si>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</si>
  <si>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</si>
  <si>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</si>
  <si>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</si>
  <si>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</si>
  <si>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</si>
  <si>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</si>
  <si>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</si>
  <si>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</si>
  <si>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</si>
  <si>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</si>
  <si>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</si>
  <si>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</si>
  <si>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</si>
  <si>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</si>
  <si>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</si>
  <si>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</si>
  <si>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</si>
  <si>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</si>
  <si>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</si>
  <si>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</si>
  <si>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</si>
  <si>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</si>
  <si>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</si>
  <si>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</si>
  <si>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</si>
  <si>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</si>
  <si>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</si>
  <si>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</si>
  <si>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</si>
  <si>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</si>
  <si>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</si>
  <si>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</si>
  <si>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</si>
  <si>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</si>
  <si>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</si>
  <si>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</si>
  <si>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</si>
  <si>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</si>
  <si>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</si>
  <si>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</si>
  <si>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</si>
  <si>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</si>
  <si>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</si>
  <si>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</si>
  <si>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</si>
  <si>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</si>
  <si>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</si>
  <si>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</si>
  <si>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</si>
  <si>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</si>
  <si>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</si>
  <si>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</si>
  <si>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</si>
  <si>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</si>
  <si>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</si>
  <si>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</si>
  <si>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</si>
  <si>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</si>
  <si>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</si>
  <si>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</si>
  <si>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</si>
  <si>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</si>
  <si>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</si>
  <si>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</si>
  <si>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</si>
  <si>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</si>
  <si>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</si>
  <si>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</si>
  <si>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</si>
  <si>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</si>
  <si>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</si>
  <si>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</si>
  <si>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</si>
  <si>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</si>
  <si>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</si>
  <si>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</si>
  <si>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</si>
  <si>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</si>
  <si>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</si>
  <si>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</si>
  <si>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</si>
  <si>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</si>
  <si>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</si>
  <si>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</si>
  <si>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</si>
  <si>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</si>
  <si>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</si>
  <si>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</si>
  <si>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</si>
  <si>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</si>
  <si>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</si>
  <si>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</si>
  <si>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</si>
  <si>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</si>
  <si>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</si>
  <si>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</si>
  <si>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</si>
  <si>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</si>
  <si>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</si>
  <si>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</si>
  <si>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</si>
  <si>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</si>
  <si>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</si>
  <si>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</si>
  <si>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</si>
  <si>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</si>
  <si>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</si>
  <si>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</si>
  <si>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</si>
  <si>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</si>
  <si>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</si>
  <si>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</si>
  <si>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</si>
  <si>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</si>
  <si>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</si>
  <si>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</si>
  <si>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</si>
  <si>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</si>
  <si>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</si>
  <si>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</si>
  <si>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</si>
  <si>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</si>
  <si>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</si>
  <si>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</si>
  <si>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</si>
  <si>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</si>
  <si>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</si>
  <si>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</si>
  <si>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</si>
  <si>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</si>
  <si>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</si>
  <si>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</si>
  <si>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</si>
  <si>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</si>
  <si>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</si>
  <si>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</si>
  <si>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</si>
  <si>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</si>
  <si>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</si>
  <si>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</si>
  <si>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</si>
  <si>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</si>
  <si>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</si>
  <si>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</si>
  <si>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</si>
  <si>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</si>
  <si>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</si>
  <si>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</si>
  <si>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</si>
  <si>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</si>
  <si>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</si>
  <si>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</si>
  <si>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</si>
  <si>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</si>
  <si>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</si>
  <si>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</si>
  <si>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</si>
  <si>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</si>
  <si>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</si>
  <si>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</si>
  <si>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</si>
  <si>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</si>
  <si>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</si>
  <si>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</si>
  <si>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</si>
  <si>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</si>
  <si>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</si>
  <si>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</si>
  <si>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</si>
  <si>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</si>
  <si>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</si>
  <si>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</si>
  <si>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</si>
  <si>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</si>
  <si>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</si>
  <si>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</si>
  <si>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</si>
  <si>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</si>
  <si>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</si>
  <si>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</si>
  <si>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</si>
  <si>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</si>
  <si>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</si>
  <si>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</si>
  <si>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</si>
  <si>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</si>
  <si>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</si>
  <si>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</si>
  <si>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</si>
  <si>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</si>
  <si>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</si>
  <si>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</si>
  <si>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</si>
  <si>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</si>
  <si>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</si>
  <si>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</si>
  <si>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</si>
  <si>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</si>
  <si>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</si>
  <si>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</si>
  <si>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</si>
  <si>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</si>
  <si>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</si>
  <si>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</si>
  <si>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</si>
  <si>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</si>
  <si>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</si>
  <si>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</si>
  <si>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</si>
  <si>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</si>
  <si>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</si>
  <si>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</si>
  <si>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</si>
  <si>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</si>
  <si>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</si>
  <si>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</si>
  <si>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</si>
  <si>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</si>
  <si>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</si>
  <si>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</si>
  <si>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</si>
  <si>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</si>
  <si>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</si>
  <si>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</si>
  <si>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</si>
  <si>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</si>
  <si>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</si>
  <si>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</si>
  <si>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</si>
  <si>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</si>
  <si>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</si>
  <si>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</si>
  <si>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</si>
  <si>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</si>
  <si>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</si>
  <si>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</si>
  <si>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</si>
  <si>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</si>
  <si>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</si>
  <si>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</si>
  <si>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</si>
  <si>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</si>
  <si>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</si>
  <si>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</si>
  <si>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</si>
  <si>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</si>
  <si>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</si>
  <si>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</si>
  <si>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</si>
  <si>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</si>
  <si>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</si>
  <si>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</si>
  <si>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</si>
  <si>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</si>
  <si>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</si>
  <si>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</si>
  <si>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</si>
  <si>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</si>
  <si>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</si>
  <si>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</si>
  <si>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</si>
  <si>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</si>
  <si>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</si>
  <si>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</si>
  <si>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</si>
  <si>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</si>
  <si>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</si>
  <si>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</si>
  <si>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</si>
  <si>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</si>
  <si>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</si>
  <si>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</si>
  <si>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</si>
  <si>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</si>
  <si>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</si>
  <si>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</si>
  <si>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</si>
  <si>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</si>
  <si>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</si>
  <si>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</si>
  <si>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</si>
  <si>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</si>
  <si>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</si>
  <si>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</si>
  <si>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</si>
  <si>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</si>
  <si>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</si>
  <si>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</si>
  <si>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</si>
  <si>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</si>
  <si>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</si>
  <si>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</si>
  <si>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</si>
  <si>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</si>
  <si>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</si>
  <si>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</si>
  <si>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</si>
  <si>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</si>
  <si>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</si>
  <si>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</si>
  <si>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</si>
  <si>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</si>
  <si>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</si>
  <si>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</si>
  <si>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</si>
  <si>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</si>
  <si>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</si>
  <si>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</si>
  <si>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</si>
  <si>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</si>
  <si>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</si>
  <si>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</si>
  <si>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</si>
  <si>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</si>
  <si>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</si>
  <si>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</si>
  <si>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</si>
  <si>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</si>
  <si>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</si>
  <si>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</si>
  <si>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</si>
  <si>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</si>
  <si>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</si>
  <si>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</si>
  <si>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</si>
  <si>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</si>
  <si>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</si>
  <si>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</si>
  <si>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</si>
  <si>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</si>
  <si>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</si>
  <si>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</si>
  <si>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</si>
  <si>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</si>
  <si>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</si>
  <si>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</si>
  <si>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</si>
  <si>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</si>
  <si>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</si>
  <si>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</si>
  <si>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</si>
  <si>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</si>
  <si>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</si>
  <si>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</si>
  <si>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</si>
  <si>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</si>
  <si>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</si>
  <si>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</si>
  <si>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</si>
  <si>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</si>
  <si>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</si>
  <si>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</si>
  <si>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</si>
  <si>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</si>
  <si>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</si>
  <si>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</si>
  <si>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</si>
  <si>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</si>
  <si>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</si>
  <si>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</si>
  <si>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</si>
  <si>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</si>
  <si>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</si>
  <si>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</si>
  <si>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</si>
  <si>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</si>
  <si>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</si>
  <si>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</si>
  <si>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</si>
  <si>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</si>
  <si>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</si>
  <si>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</si>
  <si>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</si>
  <si>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</si>
  <si>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</si>
  <si>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</si>
  <si>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</si>
  <si>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</si>
  <si>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</si>
  <si>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</si>
  <si>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</si>
  <si>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</si>
  <si>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</si>
  <si>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</si>
  <si>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</si>
  <si>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</si>
  <si>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</si>
  <si>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</si>
  <si>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</si>
  <si>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</si>
  <si>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</si>
  <si>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</si>
  <si>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</si>
  <si>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</si>
  <si>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</si>
  <si>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</si>
  <si>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</si>
  <si>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</si>
  <si>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</si>
  <si>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</si>
  <si>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</si>
  <si>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</si>
  <si>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</si>
  <si>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</si>
  <si>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</si>
  <si>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</si>
  <si>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</si>
  <si>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</si>
  <si>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</si>
  <si>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</si>
  <si>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</si>
  <si>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</si>
  <si>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</si>
  <si>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</si>
  <si>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</si>
  <si>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</si>
  <si>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</si>
  <si>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</si>
  <si>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</si>
  <si>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</si>
  <si>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</si>
  <si>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</si>
  <si>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</si>
  <si>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</si>
  <si>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</si>
  <si>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</si>
  <si>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</si>
  <si>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</si>
  <si>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</si>
  <si>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</si>
  <si>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</si>
  <si>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</si>
  <si>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</si>
  <si>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</si>
  <si>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</si>
  <si>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</si>
  <si>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</si>
  <si>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</si>
  <si>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</si>
  <si>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</si>
  <si>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</si>
  <si>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</si>
  <si>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</si>
  <si>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</si>
  <si>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</si>
  <si>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</si>
  <si>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</si>
  <si>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</si>
  <si>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</si>
  <si>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</si>
  <si>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</si>
  <si>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</si>
  <si>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</si>
  <si>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</si>
  <si>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</si>
  <si>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</si>
  <si>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</si>
  <si>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</si>
  <si>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</si>
  <si>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</si>
  <si>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</si>
  <si>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</si>
  <si>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</si>
  <si>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</si>
  <si>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</si>
  <si>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</si>
  <si>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</si>
  <si>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</si>
  <si>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</si>
  <si>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</si>
  <si>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</si>
  <si>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</si>
  <si>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</si>
  <si>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</si>
  <si>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</si>
  <si>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</si>
  <si>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</si>
  <si>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</si>
  <si>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</si>
  <si>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</si>
  <si>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</si>
  <si>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</si>
  <si>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</si>
  <si>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</si>
  <si>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</si>
  <si>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</si>
  <si>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</si>
  <si>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</si>
  <si>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</si>
  <si>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</si>
  <si>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</si>
  <si>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</si>
  <si>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</si>
  <si>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</si>
  <si>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</si>
  <si>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</si>
  <si>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</si>
  <si>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</si>
  <si>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</si>
  <si>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</si>
  <si>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</si>
  <si>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</si>
  <si>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</si>
  <si>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</si>
  <si>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</si>
  <si>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</si>
  <si>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</si>
  <si>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</si>
  <si>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</si>
  <si>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</si>
  <si>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</si>
  <si>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</si>
  <si>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</si>
  <si>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</si>
  <si>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</si>
  <si>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</si>
  <si>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</si>
  <si>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</si>
  <si>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</si>
  <si>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</si>
  <si>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</si>
  <si>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</si>
  <si>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</si>
  <si>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</si>
  <si>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</si>
  <si>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</si>
  <si>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</si>
  <si>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</si>
  <si>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</si>
  <si>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</si>
  <si>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</si>
  <si>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</si>
  <si>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</si>
  <si>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</si>
  <si>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</si>
  <si>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</si>
  <si>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</si>
  <si>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</si>
  <si>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</si>
  <si>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</si>
  <si>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</si>
  <si>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</si>
  <si>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</si>
  <si>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</si>
  <si>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</si>
  <si>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</si>
  <si>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</si>
  <si>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</si>
  <si>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</si>
  <si>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</si>
  <si>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</si>
  <si>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</si>
  <si>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</si>
  <si>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</si>
  <si>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</si>
  <si>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</si>
  <si>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</si>
  <si>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</si>
  <si>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</si>
  <si>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</si>
  <si>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</si>
  <si>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</si>
  <si>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</si>
  <si>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</si>
  <si>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</si>
  <si>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</si>
  <si>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</si>
  <si>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</si>
  <si>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</si>
  <si>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</si>
  <si>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</si>
  <si>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</si>
  <si>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</si>
  <si>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</si>
  <si>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</si>
  <si>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</si>
  <si>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</si>
  <si>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</si>
  <si>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</si>
  <si>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</si>
  <si>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</si>
  <si>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</si>
  <si>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</si>
  <si>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</si>
  <si>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</si>
  <si>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</si>
  <si>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</si>
  <si>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</si>
  <si>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</si>
  <si>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</si>
  <si>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</si>
  <si>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</si>
  <si>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</si>
  <si>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</si>
  <si>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</si>
  <si>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</si>
  <si>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</si>
  <si>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</si>
  <si>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</si>
  <si>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</si>
  <si>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</si>
  <si>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</si>
  <si>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</si>
  <si>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</si>
  <si>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</si>
  <si>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</si>
  <si>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</si>
  <si>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</si>
  <si>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</si>
  <si>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</si>
  <si>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</si>
  <si>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</si>
  <si>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</si>
  <si>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</si>
  <si>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</si>
  <si>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</si>
  <si>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</si>
  <si>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</si>
  <si>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</si>
  <si>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</si>
  <si>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</si>
  <si>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</si>
  <si>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</si>
  <si>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</si>
  <si>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</si>
  <si>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</si>
  <si>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</si>
  <si>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</si>
  <si>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</si>
  <si>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</si>
  <si>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</si>
  <si>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</si>
  <si>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</si>
  <si>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</si>
  <si>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</si>
  <si>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</si>
  <si>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</si>
  <si>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</si>
  <si>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</si>
  <si>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</si>
  <si>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</si>
  <si>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</si>
  <si>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</si>
  <si>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</si>
  <si>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</si>
  <si>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</si>
  <si>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</si>
  <si>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</si>
  <si>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</si>
  <si>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</si>
  <si>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</si>
  <si>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</si>
  <si>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</si>
  <si>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</si>
  <si>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</si>
  <si>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</si>
  <si>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</si>
  <si>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</si>
  <si>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</si>
  <si>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</si>
  <si>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</si>
  <si>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</si>
  <si>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</si>
  <si>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</si>
  <si>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</si>
  <si>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</si>
  <si>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</si>
  <si>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</si>
  <si>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</si>
  <si>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</si>
  <si>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</si>
  <si>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</si>
  <si>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</si>
  <si>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</si>
  <si>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</si>
  <si>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</si>
  <si>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</si>
  <si>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</si>
  <si>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</si>
  <si>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</si>
  <si>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</si>
  <si>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</si>
  <si>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</si>
  <si>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</si>
  <si>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</si>
  <si>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</si>
  <si>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</si>
  <si>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</si>
  <si>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</si>
  <si>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</si>
  <si>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</si>
  <si>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</si>
  <si>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</si>
  <si>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</si>
  <si>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</si>
  <si>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</si>
  <si>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</si>
  <si>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</si>
  <si>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</si>
  <si>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</si>
  <si>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</si>
  <si>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</si>
  <si>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</si>
  <si>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</si>
  <si>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</si>
  <si>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</si>
  <si>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</si>
  <si>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</si>
  <si>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</si>
  <si>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</si>
  <si>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</si>
  <si>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</si>
  <si>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</si>
  <si>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</si>
  <si>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</si>
  <si>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</si>
  <si>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</si>
  <si>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</si>
  <si>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</si>
  <si>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</si>
  <si>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</si>
  <si>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</si>
  <si>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</si>
  <si>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</si>
  <si>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</si>
  <si>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</si>
  <si>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</si>
  <si>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</si>
  <si>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</si>
  <si>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</si>
  <si>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</si>
  <si>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</si>
  <si>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</si>
  <si>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</si>
  <si>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</si>
  <si>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</si>
  <si>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</si>
  <si>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</si>
  <si>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</si>
  <si>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</si>
  <si>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</si>
  <si>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</si>
  <si>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</si>
  <si>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</si>
  <si>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</si>
  <si>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</si>
  <si>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</si>
  <si>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</si>
  <si>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</si>
  <si>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</si>
  <si>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</si>
  <si>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</si>
  <si>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</si>
  <si>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</si>
  <si>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</si>
  <si>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</si>
  <si>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</si>
  <si>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</si>
  <si>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</si>
  <si>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</si>
  <si>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</si>
  <si>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</si>
  <si>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</si>
  <si>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</si>
  <si>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</si>
  <si>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</si>
  <si>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</si>
  <si>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</si>
  <si>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</si>
  <si>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</si>
  <si>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</si>
  <si>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</si>
  <si>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</si>
  <si>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</si>
  <si>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</si>
  <si>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</si>
  <si>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</si>
  <si>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</si>
  <si>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</si>
  <si>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</si>
  <si>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</si>
  <si>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</si>
  <si>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</si>
  <si>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</si>
  <si>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</si>
  <si>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</si>
  <si>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</si>
  <si>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</si>
  <si>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</si>
  <si>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</si>
  <si>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</si>
  <si>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</si>
  <si>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</si>
  <si>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</si>
  <si>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</si>
  <si>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</si>
  <si>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</si>
  <si>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</si>
  <si>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</si>
  <si>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</si>
  <si>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</si>
  <si>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</si>
  <si>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</si>
  <si>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</si>
  <si>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</si>
  <si>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</si>
  <si>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</si>
  <si>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</si>
  <si>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</si>
  <si>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</si>
  <si>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</si>
  <si>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</si>
  <si>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</si>
  <si>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</si>
  <si>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</si>
  <si>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</si>
  <si>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</si>
  <si>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</si>
  <si>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</si>
  <si>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</si>
  <si>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</si>
  <si>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</si>
  <si>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</si>
  <si>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</si>
  <si>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</si>
  <si>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</si>
  <si>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</si>
  <si>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</si>
  <si>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</si>
  <si>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</si>
  <si>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</si>
  <si>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</si>
  <si>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</si>
  <si>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</si>
  <si>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</si>
  <si>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</si>
  <si>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</si>
  <si>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</si>
  <si>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</si>
  <si>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</si>
  <si>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</si>
  <si>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</si>
  <si>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</si>
  <si>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</si>
  <si>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</si>
  <si>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</si>
  <si>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</si>
  <si>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</si>
  <si>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</si>
  <si>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</si>
  <si>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</si>
  <si>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</si>
  <si>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</si>
  <si>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</si>
  <si>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</si>
  <si>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</si>
  <si>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</si>
  <si>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</si>
  <si>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</si>
  <si>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</si>
  <si>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</si>
  <si>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</si>
  <si>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</si>
  <si>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</si>
  <si>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</si>
  <si>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</si>
  <si>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</si>
  <si>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</si>
  <si>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</si>
  <si>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</si>
  <si>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</si>
  <si>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</si>
  <si>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</si>
  <si>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</si>
  <si>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</si>
  <si>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</si>
  <si>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</si>
  <si>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</si>
  <si>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</si>
  <si>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</si>
  <si>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</si>
  <si>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</si>
  <si>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</si>
  <si>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</si>
  <si>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</si>
  <si>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</si>
  <si>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</si>
  <si>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</si>
  <si>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</si>
  <si>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</si>
  <si>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</si>
  <si>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</si>
  <si>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</si>
  <si>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</si>
  <si>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</si>
  <si>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</si>
  <si>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</si>
  <si>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</si>
  <si>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</si>
  <si>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</si>
  <si>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</si>
  <si>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</si>
  <si>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</si>
  <si>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</si>
  <si>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</si>
  <si>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</si>
  <si>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</si>
  <si>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</si>
  <si>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</si>
  <si>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</si>
  <si>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</si>
  <si>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</si>
  <si>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</si>
  <si>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</si>
  <si>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</si>
  <si>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</si>
  <si>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</si>
  <si>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</si>
  <si>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</si>
  <si>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</si>
  <si>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</si>
  <si>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</si>
  <si>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</si>
  <si>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</si>
  <si>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</si>
  <si>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</si>
  <si>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</si>
  <si>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</si>
  <si>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</si>
  <si>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</si>
  <si>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</si>
  <si>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</si>
  <si>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</si>
  <si>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</si>
  <si>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</si>
  <si>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</si>
  <si>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</si>
  <si>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</si>
  <si>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</si>
  <si>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</si>
  <si>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</si>
  <si>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</si>
  <si>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</si>
  <si>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</si>
  <si>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</si>
  <si>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</si>
  <si>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</si>
  <si>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</si>
  <si>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</si>
  <si>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</si>
  <si>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</si>
  <si>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</si>
  <si>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</si>
  <si>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</si>
  <si>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</si>
  <si>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</si>
  <si>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</si>
  <si>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</si>
  <si>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</si>
  <si>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</si>
  <si>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</si>
  <si>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</si>
  <si>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</si>
  <si>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</si>
  <si>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</si>
  <si>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</si>
  <si>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</si>
  <si>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</si>
  <si>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</si>
  <si>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</si>
  <si>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</si>
  <si>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</si>
  <si>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</si>
  <si>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</si>
  <si>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</si>
  <si>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</si>
  <si>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</si>
  <si>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</si>
  <si>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</si>
  <si>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</si>
  <si>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</si>
  <si>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</si>
  <si>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</si>
  <si>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</si>
  <si>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</si>
  <si>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</si>
  <si>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</si>
  <si>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</si>
  <si>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</si>
  <si>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</si>
  <si>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</si>
  <si>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</si>
  <si>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</si>
  <si>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</si>
  <si>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</si>
  <si>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</si>
  <si>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</si>
  <si>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</si>
  <si>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</si>
  <si>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</si>
  <si>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</si>
  <si>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</si>
  <si>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</si>
  <si>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</si>
  <si>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</si>
  <si>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</si>
  <si>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</si>
  <si>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</si>
  <si>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</si>
  <si>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</si>
  <si>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</si>
  <si>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</si>
  <si>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</si>
  <si>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</si>
  <si>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</si>
  <si>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</si>
  <si>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</si>
  <si>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</si>
  <si>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</si>
  <si>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</si>
  <si>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</si>
  <si>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</si>
  <si>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</si>
  <si>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</si>
  <si>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</si>
  <si>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</si>
  <si>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</si>
  <si>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</si>
  <si>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</si>
  <si>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</si>
  <si>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</si>
  <si>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</si>
  <si>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</si>
  <si>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</si>
  <si>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</si>
  <si>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</si>
  <si>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</si>
  <si>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</si>
  <si>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</si>
  <si>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</si>
  <si>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</si>
  <si>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</si>
  <si>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</si>
  <si>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</si>
  <si>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</si>
  <si>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</si>
  <si>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</si>
  <si>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</si>
  <si>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</si>
  <si>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</si>
  <si>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</si>
  <si>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</si>
  <si>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</si>
  <si>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</si>
  <si>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</si>
  <si>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</si>
  <si>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</si>
  <si>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</si>
  <si>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</si>
  <si>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</si>
  <si>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</si>
  <si>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</si>
  <si>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</si>
  <si>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</si>
  <si>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</si>
  <si>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</si>
  <si>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</si>
  <si>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</si>
  <si>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</si>
  <si>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</si>
  <si>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</si>
  <si>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</si>
  <si>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</si>
  <si>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</si>
  <si>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</si>
  <si>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</si>
  <si>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</si>
  <si>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</si>
  <si>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</si>
  <si>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</si>
  <si>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</si>
  <si>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</si>
  <si>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</si>
  <si>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</si>
  <si>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</si>
  <si>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</si>
  <si>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</si>
  <si>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</si>
  <si>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</si>
  <si>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</si>
  <si>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</si>
  <si>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</si>
  <si>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</si>
  <si>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</si>
  <si>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</si>
  <si>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</si>
  <si>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</si>
  <si>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</si>
  <si>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</si>
  <si>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</si>
  <si>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</si>
  <si>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</si>
  <si>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</si>
  <si>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</si>
  <si>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</si>
  <si>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</si>
  <si>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</si>
  <si>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</si>
  <si>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</si>
  <si>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</si>
  <si>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</si>
  <si>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</si>
  <si>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</si>
  <si>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</si>
  <si>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</si>
  <si>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</si>
  <si>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</si>
  <si>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</si>
  <si>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</si>
  <si>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</si>
  <si>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</si>
  <si>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</si>
  <si>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</si>
  <si>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</si>
  <si>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</si>
  <si>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</si>
  <si>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</si>
  <si>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</si>
  <si>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</si>
  <si>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</si>
  <si>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</si>
  <si>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</si>
  <si>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</si>
  <si>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</si>
  <si>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</si>
  <si>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</si>
  <si>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</si>
  <si>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</si>
  <si>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</si>
  <si>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</si>
  <si>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</si>
  <si>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</si>
  <si>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</si>
  <si>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</si>
  <si>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</si>
  <si>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</si>
  <si>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</si>
  <si>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</si>
  <si>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</si>
  <si>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</si>
  <si>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</si>
  <si>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</si>
  <si>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</si>
  <si>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</si>
  <si>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</si>
  <si>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</si>
  <si>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</si>
  <si>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</si>
  <si>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</si>
  <si>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</si>
  <si>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</si>
  <si>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</si>
  <si>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</si>
  <si>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</si>
  <si>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</si>
  <si>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</si>
  <si>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</si>
  <si>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</si>
  <si>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</si>
  <si>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</si>
  <si>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</si>
  <si>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</si>
  <si>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</si>
  <si>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</si>
  <si>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</si>
  <si>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</si>
  <si>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</si>
  <si>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</si>
  <si>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</si>
  <si>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</si>
  <si>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</si>
  <si>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</si>
  <si>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</si>
  <si>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</si>
  <si>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</si>
  <si>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</si>
  <si>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</si>
  <si>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</si>
  <si>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</si>
  <si>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</si>
  <si>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</si>
  <si>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</si>
  <si>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</si>
  <si>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</si>
  <si>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</si>
  <si>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</si>
  <si>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</si>
  <si>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</si>
  <si>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</si>
  <si>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</si>
  <si>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</si>
  <si>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</si>
  <si>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</si>
  <si>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</si>
  <si>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</si>
  <si>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</si>
  <si>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</si>
  <si>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</si>
  <si>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</si>
  <si>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</si>
  <si>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</si>
  <si>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</si>
  <si>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</si>
  <si>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</si>
  <si>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</si>
  <si>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</si>
  <si>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</si>
  <si>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</si>
  <si>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</si>
  <si>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</si>
  <si>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</si>
  <si>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</si>
  <si>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</si>
  <si>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</si>
  <si>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</si>
  <si>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</si>
  <si>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</si>
  <si>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</si>
  <si>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</si>
  <si>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</si>
  <si>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</si>
  <si>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</si>
  <si>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</si>
  <si>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</si>
  <si>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</si>
  <si>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</si>
  <si>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</si>
  <si>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</si>
  <si>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</si>
  <si>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</si>
  <si>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</si>
  <si>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</si>
  <si>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</si>
  <si>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</si>
  <si>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</si>
  <si>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</si>
  <si>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</si>
  <si>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</si>
  <si>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</si>
  <si>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</si>
  <si>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</si>
  <si>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</si>
  <si>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</si>
  <si>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</si>
  <si>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</si>
  <si>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</si>
  <si>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</si>
  <si>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</si>
  <si>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</si>
  <si>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</si>
  <si>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</si>
  <si>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</si>
  <si>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</si>
  <si>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</si>
  <si>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</si>
  <si>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</si>
  <si>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</si>
  <si>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</si>
  <si>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</si>
  <si>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</si>
  <si>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</si>
  <si>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</si>
  <si>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</si>
  <si>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</si>
  <si>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</si>
  <si>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</si>
  <si>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</si>
  <si>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</si>
  <si>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</si>
  <si>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</si>
  <si>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</si>
  <si>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</si>
  <si>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</si>
  <si>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</si>
  <si>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</si>
  <si>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</si>
  <si>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</si>
  <si>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</si>
  <si>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</si>
  <si>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</si>
  <si>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</si>
  <si>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</si>
  <si>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</si>
  <si>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</si>
  <si>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</si>
  <si>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</si>
  <si>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</si>
  <si>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</si>
  <si>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</si>
  <si>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</si>
  <si>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</si>
  <si>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</si>
  <si>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</si>
  <si>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</si>
  <si>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</si>
  <si>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</si>
  <si>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</si>
  <si>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</si>
  <si>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</si>
  <si>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</si>
  <si>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</si>
  <si>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</si>
  <si>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</si>
  <si>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</si>
  <si>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</si>
  <si>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</si>
  <si>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</si>
  <si>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</si>
  <si>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</si>
  <si>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</si>
  <si>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</si>
  <si>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</si>
  <si>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</si>
  <si>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</si>
  <si>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</si>
  <si>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</si>
  <si>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</si>
  <si>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</si>
  <si>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</si>
  <si>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</si>
  <si>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</si>
  <si>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</si>
  <si>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</si>
  <si>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</si>
  <si>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</si>
  <si>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</si>
  <si>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</si>
  <si>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</si>
  <si>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</si>
  <si>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</si>
  <si>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</si>
  <si>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</si>
  <si>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</si>
  <si>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</si>
  <si>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</si>
  <si>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</si>
  <si>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</si>
  <si>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</si>
  <si>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</si>
  <si>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</si>
  <si>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</si>
  <si>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</si>
  <si>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</si>
  <si>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</si>
  <si>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</si>
  <si>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</si>
  <si>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</si>
  <si>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</si>
  <si>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</si>
  <si>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</si>
  <si>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</si>
  <si>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</si>
  <si>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</si>
  <si>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</si>
  <si>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</si>
  <si>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</si>
  <si>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</si>
  <si>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</si>
  <si>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</si>
  <si>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</si>
  <si>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</si>
  <si>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</si>
  <si>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</si>
  <si>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</si>
  <si>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</si>
  <si>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</si>
  <si>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</si>
  <si>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</si>
  <si>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</si>
  <si>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</si>
  <si>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</si>
  <si>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</si>
  <si>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</si>
  <si>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</si>
  <si>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</si>
  <si>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</si>
  <si>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</si>
  <si>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</si>
  <si>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</si>
  <si>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</si>
  <si>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</si>
  <si>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</si>
  <si>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</si>
  <si>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</si>
  <si>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</si>
  <si>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</si>
  <si>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</si>
  <si>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</si>
  <si>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</si>
  <si>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</si>
  <si>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</si>
  <si>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</si>
  <si>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</si>
  <si>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</si>
  <si>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</si>
  <si>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</si>
  <si>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</si>
  <si>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</si>
  <si>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</si>
  <si>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</si>
  <si>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</si>
  <si>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</si>
  <si>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</si>
  <si>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</si>
  <si>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</si>
  <si>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</si>
  <si>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</si>
  <si>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</si>
  <si>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</si>
  <si>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</si>
  <si>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</si>
  <si>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</si>
  <si>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</si>
  <si>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</si>
  <si>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</si>
  <si>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</si>
  <si>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</si>
  <si>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</si>
  <si>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</si>
  <si>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</si>
  <si>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</si>
  <si>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</si>
  <si>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</si>
  <si>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</si>
  <si>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</si>
  <si>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</si>
  <si>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</si>
  <si>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</si>
  <si>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</si>
  <si>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</si>
  <si>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</si>
  <si>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</si>
  <si>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</si>
  <si>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</si>
  <si>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</si>
  <si>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</si>
  <si>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</si>
  <si>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</si>
  <si>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</si>
  <si>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</si>
  <si>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</si>
  <si>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</si>
  <si>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</si>
  <si>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</si>
  <si>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</si>
  <si>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</si>
  <si>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</si>
  <si>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</si>
  <si>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</si>
  <si>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</si>
  <si>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</si>
  <si>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</si>
  <si>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</si>
  <si>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</si>
  <si>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</si>
  <si>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</si>
  <si>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</si>
  <si>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</si>
  <si>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</si>
  <si>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</si>
  <si>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</si>
  <si>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</si>
  <si>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</si>
  <si>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</si>
  <si>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</si>
  <si>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</si>
  <si>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</si>
  <si>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</si>
  <si>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</si>
  <si>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</si>
  <si>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</si>
  <si>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</si>
  <si>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</si>
  <si>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</si>
  <si>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</si>
  <si>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</si>
  <si>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</si>
  <si>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</si>
  <si>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</si>
  <si>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</si>
  <si>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</si>
  <si>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</si>
  <si>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</si>
  <si>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</si>
  <si>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</si>
  <si>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</si>
  <si>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</si>
  <si>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</si>
  <si>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</si>
  <si>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</si>
  <si>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</si>
  <si>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</si>
  <si>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</si>
  <si>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</si>
  <si>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</si>
  <si>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</si>
  <si>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</si>
  <si>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</si>
  <si>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</si>
  <si>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</si>
  <si>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</si>
  <si>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</si>
  <si>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</si>
  <si>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</si>
  <si>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</si>
  <si>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</si>
  <si>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</si>
  <si>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</si>
  <si>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</si>
  <si>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</si>
  <si>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</si>
  <si>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</si>
  <si>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</si>
  <si>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</si>
  <si>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</si>
  <si>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</si>
  <si>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</si>
  <si>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</si>
  <si>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</si>
  <si>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</si>
  <si>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</si>
  <si>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</si>
  <si>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</si>
  <si>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</si>
  <si>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</si>
  <si>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</si>
  <si>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</si>
  <si>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</si>
  <si>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</si>
  <si>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</si>
  <si>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</si>
  <si>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</si>
  <si>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</si>
  <si>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</si>
  <si>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</si>
  <si>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</si>
  <si>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</si>
  <si>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</si>
  <si>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</si>
  <si>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</si>
  <si>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</si>
  <si>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</si>
  <si>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</si>
  <si>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</si>
  <si>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</si>
  <si>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</si>
  <si>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</si>
  <si>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</si>
  <si>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</si>
  <si>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</si>
  <si>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</si>
  <si>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</si>
  <si>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</si>
  <si>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</si>
  <si>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</si>
  <si>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</si>
  <si>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</si>
  <si>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</si>
  <si>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</si>
  <si>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</si>
  <si>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</si>
  <si>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</si>
  <si>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</si>
  <si>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</si>
  <si>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</si>
  <si>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</si>
  <si>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</si>
  <si>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</si>
  <si>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</si>
  <si>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</si>
  <si>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</si>
  <si>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</si>
  <si>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</si>
  <si>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</si>
  <si>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</si>
  <si>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</si>
  <si>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</si>
  <si>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</si>
  <si>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</si>
  <si>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</si>
  <si>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</si>
  <si>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</si>
  <si>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</si>
  <si>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</si>
  <si>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</si>
  <si>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</si>
  <si>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</si>
  <si>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</si>
  <si>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</si>
  <si>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</si>
  <si>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</si>
  <si>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</si>
  <si>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</si>
  <si>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</si>
  <si>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</si>
  <si>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</si>
  <si>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</si>
  <si>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</si>
  <si>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</si>
  <si>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</si>
  <si>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</si>
  <si>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</si>
  <si>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</si>
  <si>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</si>
  <si>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</si>
  <si>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</si>
  <si>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</si>
  <si>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</si>
  <si>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</si>
  <si>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</si>
  <si>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</si>
  <si>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</si>
  <si>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</si>
  <si>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</si>
  <si>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</si>
  <si>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</si>
  <si>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</si>
  <si>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</si>
  <si>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</si>
  <si>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</si>
  <si>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</si>
  <si>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</si>
  <si>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</si>
  <si>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</si>
  <si>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</si>
  <si>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</si>
  <si>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</si>
  <si>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</si>
  <si>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</si>
  <si>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</si>
  <si>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</si>
  <si>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</si>
  <si>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</si>
  <si>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</si>
  <si>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</si>
  <si>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</si>
  <si>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</si>
  <si>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</si>
  <si>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</si>
  <si>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</si>
  <si>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</si>
  <si>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</si>
  <si>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</si>
  <si>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</si>
  <si>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</si>
  <si>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</si>
  <si>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</si>
  <si>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</si>
  <si>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</si>
  <si>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</si>
  <si>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</si>
  <si>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</si>
  <si>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</si>
  <si>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</si>
  <si>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</si>
  <si>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</si>
  <si>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</si>
  <si>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</si>
  <si>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</si>
  <si>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</si>
  <si>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</si>
  <si>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</si>
  <si>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</si>
  <si>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</si>
  <si>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</si>
  <si>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</si>
  <si>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</si>
  <si>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</si>
  <si>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</si>
  <si>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</si>
  <si>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</si>
  <si>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</si>
  <si>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</si>
  <si>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</si>
  <si>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</si>
  <si>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</si>
  <si>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</si>
  <si>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</si>
  <si>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</si>
  <si>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</si>
  <si>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</si>
  <si>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</si>
  <si>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</si>
  <si>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</si>
  <si>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</si>
  <si>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</si>
  <si>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</si>
  <si>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</si>
  <si>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</si>
  <si>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</si>
  <si>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</si>
  <si>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</si>
  <si>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</si>
  <si>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</si>
  <si>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</si>
  <si>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</si>
  <si>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</si>
  <si>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</si>
  <si>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</si>
  <si>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</si>
  <si>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</si>
  <si>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</si>
  <si>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</si>
  <si>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</si>
  <si>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</si>
  <si>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</si>
  <si>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</si>
  <si>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</si>
  <si>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</si>
  <si>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</si>
  <si>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</si>
  <si>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</si>
  <si>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</si>
  <si>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</si>
  <si>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</si>
  <si>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</si>
  <si>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</si>
  <si>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</si>
  <si>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</si>
  <si>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</si>
  <si>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</si>
  <si>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</si>
  <si>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</si>
  <si>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</si>
  <si>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</si>
  <si>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</si>
  <si>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</si>
  <si>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</si>
  <si>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</si>
  <si>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</si>
  <si>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</si>
  <si>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</si>
  <si>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</si>
  <si>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</si>
  <si>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</si>
  <si>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</si>
  <si>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</si>
  <si>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</si>
  <si>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</si>
  <si>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</si>
  <si>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</si>
  <si>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</si>
  <si>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</si>
  <si>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</si>
  <si>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</si>
  <si>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</si>
  <si>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</si>
  <si>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</si>
  <si>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</si>
  <si>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</si>
  <si>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</si>
  <si>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</si>
  <si>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</si>
  <si>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</si>
  <si>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</si>
  <si>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</si>
  <si>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</si>
  <si>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</si>
  <si>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</si>
  <si>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</si>
  <si>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</si>
  <si>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</si>
  <si>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</si>
  <si>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</si>
  <si>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</si>
  <si>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</si>
  <si>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</si>
  <si>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</si>
  <si>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</si>
  <si>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</si>
  <si>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</si>
  <si>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</si>
  <si>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</si>
  <si>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</si>
  <si>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</si>
  <si>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</si>
  <si>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</si>
  <si>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</si>
  <si>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</si>
  <si>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</si>
  <si>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</si>
  <si>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</si>
  <si>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</si>
  <si>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</si>
  <si>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</si>
  <si>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</si>
  <si>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</si>
  <si>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</si>
  <si>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</si>
  <si>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</si>
  <si>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</si>
  <si>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</si>
  <si>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</si>
  <si>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</si>
  <si>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</si>
  <si>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</si>
  <si>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</si>
  <si>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</si>
  <si>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</si>
  <si>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</si>
  <si>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</si>
  <si>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</si>
  <si>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</si>
  <si>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</si>
  <si>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</si>
  <si>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</si>
  <si>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</si>
  <si>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</si>
  <si>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</si>
  <si>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</si>
  <si>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</si>
  <si>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</si>
  <si>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</si>
  <si>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</si>
  <si>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</si>
  <si>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</si>
  <si>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</si>
  <si>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</si>
  <si>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</si>
  <si>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</si>
  <si>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</si>
  <si>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</si>
  <si>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</si>
  <si>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</si>
  <si>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</si>
  <si>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</si>
  <si>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</si>
  <si>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</si>
  <si>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</si>
  <si>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</si>
  <si>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</si>
  <si>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</si>
  <si>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</si>
  <si>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</si>
  <si>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</si>
  <si>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</si>
  <si>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</si>
  <si>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</si>
  <si>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</si>
  <si>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</si>
  <si>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</si>
  <si>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</si>
  <si>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</si>
  <si>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</si>
  <si>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</si>
  <si>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</si>
  <si>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</si>
  <si>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</si>
  <si>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</si>
  <si>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</si>
  <si>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</si>
  <si>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</si>
  <si>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</si>
  <si>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</si>
  <si>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</si>
  <si>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</si>
  <si>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</si>
  <si>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</si>
  <si>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</si>
  <si>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</si>
  <si>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</si>
  <si>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</si>
  <si>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</si>
  <si>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</si>
  <si>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</si>
  <si>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</si>
  <si>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</si>
  <si>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</si>
  <si>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</si>
  <si>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</si>
  <si>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</si>
  <si>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</si>
  <si>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</si>
  <si>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</si>
  <si>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</si>
  <si>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</si>
  <si>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</si>
  <si>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</si>
  <si>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</si>
  <si>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</si>
  <si>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</si>
  <si>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</si>
  <si>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</si>
  <si>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</si>
  <si>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</si>
  <si>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</si>
  <si>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</si>
  <si>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</si>
  <si>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</si>
  <si>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</si>
  <si>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</si>
  <si>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</si>
  <si>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</si>
  <si>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</si>
  <si>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</si>
  <si>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</si>
  <si>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</si>
  <si>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</si>
  <si>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</si>
  <si>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</si>
  <si>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</si>
  <si>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</si>
  <si>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</si>
  <si>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</si>
  <si>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</si>
  <si>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</si>
  <si>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</si>
  <si>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</si>
  <si>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</si>
  <si>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</si>
  <si>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</si>
  <si>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</si>
  <si>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</si>
  <si>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</si>
  <si>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</si>
  <si>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</si>
  <si>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</si>
  <si>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</si>
  <si>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</si>
  <si>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</si>
  <si>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</si>
  <si>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</si>
  <si>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</si>
  <si>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</si>
  <si>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</si>
  <si>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</si>
  <si>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</si>
  <si>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</si>
  <si>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</si>
  <si>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</si>
  <si>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</si>
  <si>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</si>
  <si>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</si>
  <si>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</si>
  <si>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</si>
  <si>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</si>
  <si>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</si>
  <si>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</si>
  <si>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</si>
  <si>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</si>
  <si>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</si>
  <si>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</si>
  <si>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</si>
  <si>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</si>
  <si>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</si>
  <si>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</si>
  <si>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</si>
  <si>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</si>
  <si>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</si>
  <si>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</si>
  <si>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</si>
  <si>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</si>
  <si>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</si>
  <si>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</si>
  <si>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</si>
  <si>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</si>
  <si>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</si>
  <si>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</si>
  <si>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</si>
  <si>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</si>
  <si>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</si>
  <si>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</si>
  <si>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</si>
  <si>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</si>
  <si>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</si>
  <si>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</si>
  <si>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</si>
  <si>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</si>
  <si>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</si>
  <si>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</si>
  <si>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</si>
  <si>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</si>
  <si>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</si>
  <si>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</si>
  <si>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</si>
  <si>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</si>
  <si>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</si>
  <si>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</si>
  <si>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</si>
  <si>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</si>
  <si>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</si>
  <si>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</si>
  <si>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</si>
  <si>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</si>
  <si>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</si>
  <si>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</si>
  <si>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</si>
  <si>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</si>
  <si>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</si>
  <si>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</si>
  <si>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</si>
  <si>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</si>
  <si>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</si>
  <si>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</si>
  <si>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</si>
  <si>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</si>
  <si>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</si>
  <si>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</si>
  <si>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</si>
  <si>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</si>
  <si>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</si>
  <si>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</si>
  <si>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</si>
  <si>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</si>
  <si>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</si>
  <si>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</si>
  <si>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</si>
  <si>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</si>
  <si>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</si>
  <si>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</si>
  <si>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</si>
  <si>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</si>
  <si>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</si>
  <si>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</si>
  <si>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</si>
  <si>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</si>
  <si>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</si>
  <si>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</si>
  <si>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</si>
  <si>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</si>
  <si>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</si>
  <si>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</si>
  <si>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</si>
  <si>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</si>
  <si>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</si>
  <si>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</si>
  <si>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</si>
  <si>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</si>
  <si>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</si>
  <si>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</si>
  <si>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</si>
  <si>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</si>
  <si>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</si>
  <si>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</si>
  <si>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</si>
  <si>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</si>
  <si>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</si>
  <si>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</si>
  <si>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</si>
  <si>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</si>
  <si>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</si>
  <si>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</si>
  <si>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</si>
  <si>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</si>
  <si>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</si>
  <si>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</si>
  <si>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</si>
  <si>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</si>
  <si>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</si>
  <si>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</si>
  <si>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</si>
  <si>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</si>
  <si>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</si>
  <si>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</si>
  <si>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</si>
  <si>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</si>
  <si>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</si>
  <si>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</si>
  <si>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</si>
  <si>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</si>
  <si>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</si>
  <si>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</si>
  <si>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</si>
  <si>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</si>
  <si>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</si>
  <si>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</si>
  <si>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</si>
  <si>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</si>
  <si>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</si>
  <si>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</si>
  <si>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</si>
  <si>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</si>
  <si>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</si>
  <si>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</si>
  <si>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</si>
  <si>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</si>
  <si>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</si>
  <si>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</si>
  <si>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</si>
  <si>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</si>
  <si>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</si>
  <si>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</si>
  <si>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</si>
  <si>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</si>
  <si>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</si>
  <si>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</si>
  <si>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</si>
  <si>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</si>
  <si>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</si>
  <si>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</si>
  <si>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</si>
  <si>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</si>
  <si>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</si>
  <si>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</si>
  <si>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</si>
  <si>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</si>
  <si>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</si>
  <si>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</si>
  <si>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</si>
  <si>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</si>
  <si>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</si>
  <si>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</si>
  <si>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</si>
  <si>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</si>
  <si>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</si>
  <si>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</si>
  <si>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</si>
  <si>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</si>
  <si>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</si>
  <si>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</si>
  <si>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</si>
  <si>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</si>
  <si>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</si>
  <si>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</si>
  <si>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</si>
  <si>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</si>
  <si>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</si>
  <si>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</si>
  <si>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</si>
  <si>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</si>
  <si>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</si>
  <si>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</si>
  <si>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</si>
  <si>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</si>
  <si>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</si>
  <si>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</si>
  <si>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</si>
  <si>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</si>
  <si>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</si>
  <si>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</si>
  <si>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</si>
  <si>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</si>
  <si>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</si>
  <si>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</si>
  <si>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</si>
  <si>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</si>
  <si>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</si>
  <si>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</si>
  <si>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</si>
  <si>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</si>
  <si>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</si>
  <si>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</si>
  <si>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</si>
  <si>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</si>
  <si>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</si>
  <si>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</si>
  <si>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</si>
  <si>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</si>
  <si>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</si>
  <si>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</si>
  <si>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</si>
  <si>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</si>
  <si>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</si>
  <si>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</si>
  <si>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</si>
  <si>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</si>
  <si>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</si>
  <si>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</si>
  <si>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</si>
  <si>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</si>
  <si>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</si>
  <si>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</si>
  <si>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</si>
  <si>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</si>
  <si>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</si>
  <si>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</si>
  <si>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</si>
  <si>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</si>
  <si>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</si>
  <si>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</si>
  <si>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</si>
  <si>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</si>
  <si>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</si>
  <si>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</si>
  <si>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</si>
  <si>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</si>
  <si>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</si>
  <si>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</si>
  <si>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</si>
  <si>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</si>
  <si>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</si>
  <si>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</si>
  <si>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</si>
  <si>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</si>
  <si>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</si>
  <si>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</si>
  <si>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</si>
  <si>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</si>
  <si>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</si>
  <si>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</si>
  <si>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</si>
  <si>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</si>
  <si>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</si>
  <si>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</si>
  <si>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</si>
  <si>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</si>
  <si>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</si>
  <si>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</si>
  <si>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</si>
  <si>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</si>
  <si>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</si>
  <si>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</si>
  <si>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</si>
  <si>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</si>
  <si>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</si>
  <si>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</si>
  <si>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</si>
  <si>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</si>
  <si>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</si>
  <si>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</si>
  <si>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</si>
  <si>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</si>
  <si>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</si>
  <si>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</si>
  <si>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</si>
  <si>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</si>
  <si>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</si>
  <si>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</si>
  <si>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</si>
  <si>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</si>
  <si>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</si>
  <si>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</si>
  <si>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</si>
  <si>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</si>
  <si>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</si>
  <si>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</si>
  <si>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</si>
  <si>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</si>
  <si>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</si>
  <si>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</si>
  <si>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</si>
  <si>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</si>
  <si>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</si>
  <si>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</si>
  <si>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</si>
  <si>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</si>
  <si>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</si>
  <si>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</si>
  <si>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</si>
  <si>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</si>
  <si>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</si>
  <si>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</si>
  <si>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</si>
  <si>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</si>
  <si>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</si>
  <si>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</si>
  <si>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</si>
  <si>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</si>
  <si>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</si>
  <si>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</si>
  <si>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</si>
  <si>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</si>
  <si>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</si>
  <si>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</si>
  <si>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</si>
  <si>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</si>
  <si>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</si>
  <si>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</si>
  <si>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</si>
  <si>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</si>
  <si>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</si>
  <si>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</si>
  <si>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</si>
  <si>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</si>
  <si>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</si>
  <si>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</si>
  <si>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</si>
  <si>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</si>
  <si>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</si>
  <si>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</si>
  <si>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</si>
  <si>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</si>
  <si>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</si>
  <si>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</si>
  <si>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</si>
  <si>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</si>
  <si>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</si>
  <si>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</si>
  <si>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</si>
  <si>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</si>
  <si>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</si>
  <si>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</si>
  <si>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</si>
  <si>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</si>
  <si>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</si>
  <si>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</si>
  <si>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</si>
  <si>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</si>
  <si>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</si>
  <si>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</si>
  <si>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</si>
  <si>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</si>
  <si>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</si>
  <si>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</si>
  <si>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</si>
  <si>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</si>
  <si>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</si>
  <si>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</si>
  <si>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</si>
  <si>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</si>
  <si>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</si>
  <si>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</si>
  <si>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</si>
  <si>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</si>
  <si>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</si>
  <si>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</si>
  <si>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</si>
  <si>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</si>
  <si>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</si>
  <si>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</si>
  <si>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</si>
  <si>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</si>
  <si>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</si>
  <si>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</si>
  <si>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</si>
  <si>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</si>
  <si>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</si>
  <si>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</si>
  <si>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</si>
  <si>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</si>
  <si>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</si>
  <si>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</si>
  <si>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</si>
  <si>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</si>
  <si>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</si>
  <si>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</si>
  <si>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</si>
  <si>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</si>
  <si>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</si>
  <si>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</si>
  <si>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</si>
  <si>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</si>
  <si>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</si>
  <si>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</si>
  <si>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</si>
  <si>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</si>
  <si>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</si>
  <si>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</si>
  <si>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</si>
  <si>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</si>
  <si>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</si>
  <si>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</si>
  <si>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</si>
  <si>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</si>
  <si>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</si>
  <si>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</si>
  <si>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</si>
  <si>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</si>
  <si>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</si>
  <si>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</si>
  <si>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</si>
  <si>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</si>
  <si>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</si>
  <si>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</si>
  <si>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</si>
  <si>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</si>
  <si>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</si>
  <si>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</si>
  <si>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</si>
  <si>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</si>
  <si>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</si>
  <si>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</si>
  <si>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</si>
  <si>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</si>
  <si>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</si>
  <si>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</si>
  <si>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</si>
  <si>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</si>
  <si>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</si>
  <si>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</si>
  <si>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</si>
  <si>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</si>
  <si>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</si>
  <si>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</si>
  <si>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</si>
  <si>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</si>
  <si>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</si>
  <si>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</si>
  <si>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</si>
  <si>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</si>
  <si>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</si>
  <si>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</si>
  <si>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</si>
  <si>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</si>
  <si>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</si>
  <si>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</si>
  <si>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</si>
  <si>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</si>
  <si>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</si>
  <si>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</si>
  <si>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</si>
  <si>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</si>
  <si>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</si>
  <si>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</si>
  <si>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</si>
  <si>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</si>
  <si>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</si>
  <si>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</si>
  <si>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</si>
  <si>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</si>
  <si>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</si>
  <si>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</si>
  <si>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</si>
  <si>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</si>
  <si>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</si>
  <si>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</si>
  <si>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</si>
  <si>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</si>
  <si>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</si>
  <si>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</si>
  <si>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</si>
  <si>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</si>
  <si>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</si>
  <si>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</si>
  <si>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</si>
  <si>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</si>
  <si>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</si>
  <si>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</si>
  <si>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</si>
  <si>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</si>
  <si>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</si>
  <si>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</si>
  <si>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</si>
  <si>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</si>
  <si>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</si>
  <si>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</si>
  <si>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</si>
  <si>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</si>
  <si>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</si>
  <si>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</si>
  <si>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</si>
  <si>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</si>
  <si>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</si>
  <si>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</si>
  <si>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</si>
  <si>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</si>
  <si>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</si>
  <si>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</si>
  <si>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</si>
  <si>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</si>
  <si>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</si>
  <si>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</si>
  <si>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</si>
  <si>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</si>
  <si>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</si>
  <si>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</si>
  <si>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</si>
  <si>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</si>
  <si>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</si>
  <si>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</si>
  <si>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</si>
  <si>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</si>
  <si>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</si>
  <si>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</si>
  <si>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</si>
  <si>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</si>
  <si>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</si>
  <si>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</si>
  <si>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</si>
  <si>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</si>
  <si>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</si>
  <si>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</si>
  <si>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</si>
  <si>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</si>
  <si>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</si>
  <si>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</si>
  <si>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</si>
  <si>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</si>
  <si>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</si>
  <si>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</si>
  <si>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</si>
  <si>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</si>
  <si>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</si>
  <si>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</si>
  <si>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</si>
  <si>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</si>
  <si>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</si>
  <si>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</si>
  <si>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</si>
  <si>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</si>
  <si>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</si>
  <si>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</si>
  <si>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</si>
  <si>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</si>
  <si>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</si>
  <si>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</si>
  <si>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</si>
  <si>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</si>
  <si>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</si>
  <si>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</si>
  <si>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</si>
  <si>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</si>
  <si>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</si>
  <si>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</si>
  <si>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</si>
  <si>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</si>
  <si>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</si>
  <si>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</si>
  <si>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</si>
  <si>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</si>
  <si>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</si>
  <si>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</si>
  <si>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</si>
  <si>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</si>
  <si>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</si>
  <si>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</si>
  <si>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</si>
  <si>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</si>
  <si>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</si>
  <si>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</si>
  <si>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</si>
  <si>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</si>
  <si>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</si>
  <si>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</si>
  <si>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</si>
  <si>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</si>
  <si>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</si>
  <si>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</si>
  <si>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</si>
  <si>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</si>
  <si>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</si>
  <si>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</si>
  <si>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</si>
  <si>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</si>
  <si>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</si>
  <si>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</si>
  <si>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</si>
  <si>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</si>
  <si>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</si>
  <si>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</si>
  <si>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</si>
  <si>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</si>
  <si>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</si>
  <si>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</si>
  <si>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</si>
  <si>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</si>
  <si>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</si>
  <si>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</si>
  <si>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</si>
  <si>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</si>
  <si>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</si>
  <si>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</si>
  <si>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</si>
  <si>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</si>
  <si>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</si>
  <si>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</si>
  <si>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</si>
  <si>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</si>
  <si>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</si>
  <si>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</si>
  <si>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</si>
  <si>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</si>
  <si>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</si>
  <si>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</si>
  <si>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</si>
  <si>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</si>
  <si>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</si>
  <si>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</si>
  <si>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</si>
  <si>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</si>
  <si>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</si>
  <si>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</si>
  <si>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</si>
  <si>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</si>
  <si>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</si>
  <si>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</si>
  <si>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</si>
  <si>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</si>
  <si>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</si>
  <si>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</si>
  <si>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</si>
  <si>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</si>
  <si>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</si>
  <si>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</si>
  <si>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</si>
  <si>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</si>
  <si>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</si>
  <si>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</si>
  <si>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</si>
  <si>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</si>
  <si>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</si>
  <si>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</si>
  <si>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</si>
  <si>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</si>
  <si>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</si>
  <si>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</si>
  <si>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</si>
  <si>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</si>
  <si>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</si>
  <si>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</si>
  <si>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</si>
  <si>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</si>
  <si>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</si>
  <si>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</si>
  <si>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</si>
  <si>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</si>
  <si>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</si>
  <si>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</si>
  <si>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</si>
  <si>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</si>
  <si>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</si>
  <si>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</si>
  <si>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</si>
  <si>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</si>
  <si>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</si>
  <si>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</si>
  <si>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</si>
  <si>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</si>
  <si>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</si>
  <si>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</si>
  <si>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</si>
  <si>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</si>
  <si>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</si>
  <si>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</si>
  <si>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</si>
  <si>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</si>
  <si>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</si>
  <si>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</si>
  <si>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</si>
  <si>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</si>
  <si>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</si>
  <si>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</si>
  <si>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</si>
  <si>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</si>
  <si>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</si>
  <si>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</si>
  <si>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</si>
  <si>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</si>
  <si>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</si>
  <si>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</si>
  <si>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</si>
  <si>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</si>
  <si>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</si>
  <si>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</si>
  <si>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</si>
  <si>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</si>
  <si>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</si>
  <si>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</si>
  <si>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</si>
  <si>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</si>
  <si>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</si>
  <si>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</si>
  <si>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</si>
  <si>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</si>
  <si>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</si>
  <si>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</si>
  <si>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</si>
  <si>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</si>
  <si>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</si>
  <si>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</si>
  <si>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</si>
  <si>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</si>
  <si>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</si>
  <si>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</si>
  <si>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</si>
  <si>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</si>
  <si>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</si>
  <si>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</si>
  <si>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</si>
  <si>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</si>
  <si>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</si>
  <si>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</si>
  <si>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</si>
  <si>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</si>
  <si>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</si>
  <si>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</si>
  <si>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</si>
  <si>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</si>
  <si>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</si>
  <si>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</si>
  <si>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</si>
  <si>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</si>
  <si>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</si>
  <si>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</si>
  <si>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</si>
  <si>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</si>
  <si>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</si>
  <si>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</si>
  <si>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</si>
  <si>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</si>
  <si>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</si>
  <si>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</si>
  <si>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</si>
  <si>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</si>
  <si>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</si>
  <si>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</si>
  <si>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</si>
  <si>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</si>
  <si>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</si>
  <si>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</si>
  <si>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</si>
  <si>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</si>
  <si>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</si>
  <si>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</si>
  <si>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</si>
  <si>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</si>
  <si>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</si>
  <si>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</si>
  <si>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</si>
  <si>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</si>
  <si>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</si>
  <si>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</si>
  <si>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</si>
  <si>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</si>
  <si>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</si>
  <si>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</si>
  <si>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</si>
  <si>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</si>
  <si>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</si>
  <si>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</si>
  <si>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</si>
  <si>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</si>
  <si>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</si>
  <si>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</si>
  <si>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</si>
  <si>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</si>
  <si>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</si>
  <si>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</si>
  <si>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</si>
  <si>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</si>
  <si>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</si>
  <si>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</si>
  <si>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</si>
  <si>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</si>
  <si>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</si>
  <si>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</si>
  <si>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</si>
  <si>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</si>
  <si>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</si>
  <si>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</si>
  <si>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</si>
  <si>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</si>
  <si>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</si>
  <si>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</si>
  <si>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</si>
  <si>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</si>
  <si>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</si>
  <si>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</si>
  <si>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</si>
  <si>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</si>
  <si>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</si>
  <si>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</si>
  <si>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</si>
  <si>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</si>
  <si>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</si>
  <si>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</si>
  <si>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</si>
  <si>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</si>
  <si>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</si>
  <si>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</si>
  <si>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</si>
  <si>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</si>
  <si>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</si>
  <si>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</si>
  <si>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</si>
  <si>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</si>
  <si>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</si>
  <si>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</si>
  <si>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</si>
  <si>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</si>
  <si>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</si>
  <si>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</si>
  <si>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</si>
  <si>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</si>
  <si>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</si>
  <si>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</si>
  <si>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</si>
  <si>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</si>
  <si>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</si>
  <si>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</si>
  <si>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</si>
  <si>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</si>
  <si>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</si>
  <si>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</si>
  <si>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</si>
  <si>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</si>
  <si>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</si>
  <si>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</si>
  <si>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</si>
  <si>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</si>
  <si>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</si>
  <si>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</si>
  <si>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</si>
  <si>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</si>
  <si>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</si>
  <si>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</si>
  <si>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</si>
  <si>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</si>
  <si>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</si>
  <si>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</si>
  <si>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</si>
  <si>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</si>
  <si>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</si>
  <si>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</si>
  <si>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</si>
  <si>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</si>
  <si>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</si>
  <si>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</si>
  <si>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</si>
  <si>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</si>
  <si>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</si>
  <si>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</si>
  <si>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</si>
  <si>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</si>
  <si>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</si>
  <si>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</si>
  <si>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</si>
  <si>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</si>
  <si>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</si>
  <si>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</si>
  <si>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</si>
  <si>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</si>
  <si>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</si>
  <si>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</si>
  <si>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</si>
  <si>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</si>
  <si>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</si>
  <si>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</si>
  <si>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</si>
  <si>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</si>
  <si>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</si>
  <si>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</si>
  <si>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</si>
  <si>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</si>
  <si>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</si>
  <si>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</si>
  <si>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</si>
  <si>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</si>
  <si>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</si>
  <si>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</si>
  <si>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</si>
  <si>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</si>
  <si>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</si>
  <si>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</si>
  <si>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</si>
  <si>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</si>
  <si>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</si>
  <si>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</si>
  <si>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</si>
  <si>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</si>
  <si>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</si>
  <si>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</si>
  <si>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</si>
  <si>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</si>
  <si>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</si>
  <si>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</si>
  <si>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</si>
  <si>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</si>
  <si>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</si>
  <si>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</si>
  <si>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</si>
  <si>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</si>
  <si>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</si>
  <si>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</si>
  <si>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</si>
  <si>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</si>
  <si>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</si>
  <si>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</si>
  <si>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</si>
  <si>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</si>
  <si>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</si>
  <si>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</si>
  <si>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</si>
  <si>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</si>
  <si>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</si>
  <si>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</si>
  <si>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</si>
  <si>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</si>
  <si>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</si>
  <si>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</si>
  <si>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</si>
  <si>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</si>
  <si>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</si>
  <si>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</si>
  <si>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</si>
  <si>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</si>
  <si>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</si>
  <si>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</si>
  <si>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</si>
  <si>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</si>
  <si>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</si>
  <si>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</si>
  <si>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</si>
  <si>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</si>
  <si>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</si>
  <si>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</si>
  <si>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</si>
  <si>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</si>
  <si>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</si>
  <si>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</si>
  <si>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</si>
  <si>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</si>
  <si>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</si>
  <si>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</si>
  <si>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</si>
  <si>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</si>
  <si>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</si>
  <si>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</si>
  <si>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</si>
  <si>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</si>
  <si>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</si>
  <si>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</si>
  <si>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</si>
  <si>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</si>
  <si>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</si>
  <si>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CH1231094363</t>
  </si>
  <si>
    <t>CH1243018798</t>
  </si>
  <si>
    <t>CH1256367165</t>
  </si>
  <si>
    <t>XS2106563161</t>
  </si>
  <si>
    <t>XS2234573710</t>
  </si>
  <si>
    <t>XS2259776230</t>
  </si>
  <si>
    <t>XS2320539765</t>
  </si>
  <si>
    <t>XS2340854848</t>
  </si>
  <si>
    <t>XS2380748439</t>
  </si>
  <si>
    <t>XS2429205540</t>
  </si>
  <si>
    <t>XS2468221747</t>
  </si>
  <si>
    <t>XS2487770104</t>
  </si>
  <si>
    <t>XS2523326853</t>
  </si>
  <si>
    <t>XS2556232143</t>
  </si>
  <si>
    <t>XS2570759154</t>
  </si>
  <si>
    <t>XS2618704014</t>
  </si>
  <si>
    <t>AT0000A0SDS8</t>
  </si>
  <si>
    <t>AT0000A0SDT6</t>
  </si>
  <si>
    <t>AT0000A0V537</t>
  </si>
  <si>
    <t>AT0000A2Z7V4</t>
  </si>
  <si>
    <t>AT0000A2Z7W2</t>
  </si>
  <si>
    <t>AT0000A325B1</t>
  </si>
  <si>
    <t>XS2013520023</t>
  </si>
  <si>
    <t>XS2058855441</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</si>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</sst>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8" fillId="0" borderId="0" applyFont="0" applyFill="0" applyBorder="0" applyAlignment="0" applyProtection="0"/>
  </cellStyleXfs>
  <cellXfs count="539">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52" fillId="0" borderId="57" xfId="5" applyFill="1" applyBorder="1" applyAlignment="1" applyProtection="1">
      <alignment horizontal="center" vertical="center" wrapText="1"/>
    </xf>
    <xf numFmtId="0" fontId="52" fillId="0" borderId="57" xfId="5" quotePrefix="1" applyFill="1" applyBorder="1" applyAlignment="1" applyProtection="1">
      <alignment horizontal="right" vertical="center" wrapText="1"/>
    </xf>
    <xf numFmtId="0" fontId="52" fillId="0" borderId="58" xfId="5" quotePrefix="1" applyFill="1" applyBorder="1" applyAlignment="1" applyProtection="1">
      <alignment horizontal="right" vertical="center" wrapText="1"/>
    </xf>
    <xf numFmtId="0" fontId="52"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4" fillId="0" borderId="0" xfId="4" applyNumberFormat="1" applyAlignment="1">
      <alignment horizontal="center" vertical="center" wrapText="1"/>
    </xf>
    <xf numFmtId="0" fontId="64" fillId="0" borderId="0" xfId="4" applyFont="1" applyAlignment="1">
      <alignment horizontal="center" vertical="center" wrapText="1"/>
    </xf>
    <xf numFmtId="168" fontId="64" fillId="0" borderId="0" xfId="6" applyNumberFormat="1" applyFont="1" applyFill="1" applyBorder="1" applyAlignment="1" applyProtection="1">
      <alignment horizontal="center" vertical="center" wrapText="1"/>
    </xf>
    <xf numFmtId="4" fontId="4" fillId="0" borderId="0" xfId="4" applyNumberFormat="1"/>
    <xf numFmtId="9" fontId="0" fillId="0" borderId="0" xfId="6" applyFont="1"/>
    <xf numFmtId="170" fontId="0" fillId="0" borderId="0" xfId="6" applyNumberFormat="1" applyFont="1"/>
    <xf numFmtId="0" fontId="58" fillId="14" borderId="0" xfId="4" applyFont="1" applyFill="1" applyAlignment="1">
      <alignment horizontal="center" vertical="center" wrapText="1"/>
    </xf>
    <xf numFmtId="168" fontId="50" fillId="0" borderId="0" xfId="6" applyNumberFormat="1" applyFont="1" applyFill="1" applyBorder="1" applyAlignment="1" applyProtection="1">
      <alignment horizontal="center" vertical="center" wrapText="1"/>
    </xf>
    <xf numFmtId="9" fontId="54" fillId="0" borderId="0" xfId="6"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0" fontId="57" fillId="16" borderId="0" xfId="4" applyFont="1" applyFill="1" applyAlignment="1">
      <alignment horizontal="center" vertical="center" wrapText="1"/>
    </xf>
    <xf numFmtId="0" fontId="65" fillId="16" borderId="0" xfId="4" quotePrefix="1" applyFont="1" applyFill="1" applyAlignment="1">
      <alignment horizontal="center" vertical="center" wrapText="1"/>
    </xf>
    <xf numFmtId="0" fontId="45" fillId="16" borderId="0" xfId="4" applyFont="1" applyFill="1" applyAlignment="1">
      <alignment horizontal="center" vertical="center" wrapText="1"/>
    </xf>
    <xf numFmtId="0" fontId="59" fillId="0" borderId="0" xfId="4" quotePrefix="1" applyFont="1" applyAlignment="1">
      <alignment horizontal="center" vertical="center" wrapText="1"/>
    </xf>
    <xf numFmtId="0" fontId="57" fillId="0" borderId="0" xfId="4" applyFont="1" applyAlignment="1">
      <alignment horizontal="center" vertical="center" wrapText="1"/>
    </xf>
    <xf numFmtId="168" fontId="50" fillId="0" borderId="0" xfId="4" quotePrefix="1" applyNumberFormat="1" applyFont="1" applyAlignment="1">
      <alignment horizontal="center" vertical="center" wrapText="1"/>
    </xf>
    <xf numFmtId="9" fontId="50"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4" fillId="0" borderId="0" xfId="4" applyNumberFormat="1" applyAlignment="1">
      <alignment horizontal="center" vertical="center" wrapText="1"/>
    </xf>
    <xf numFmtId="168" fontId="44" fillId="0" borderId="0" xfId="6" applyNumberFormat="1" applyFont="1" applyFill="1" applyBorder="1" applyAlignment="1" applyProtection="1">
      <alignment horizontal="center" vertical="center" wrapText="1"/>
    </xf>
    <xf numFmtId="168" fontId="50" fillId="0" borderId="0" xfId="4" applyNumberFormat="1" applyFont="1" applyAlignment="1">
      <alignment horizontal="center" vertical="center" wrapText="1"/>
    </xf>
    <xf numFmtId="0" fontId="4" fillId="0" borderId="0" xfId="4" quotePrefix="1" applyAlignment="1">
      <alignment horizontal="center"/>
    </xf>
    <xf numFmtId="168" fontId="50" fillId="0" borderId="0" xfId="6" applyNumberFormat="1" applyFont="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4" fillId="0" borderId="0" xfId="7" applyFont="1" applyAlignment="1">
      <alignment horizontal="center" vertical="center" wrapText="1"/>
    </xf>
    <xf numFmtId="1" fontId="4" fillId="0" borderId="0" xfId="1" applyNumberFormat="1" applyFont="1" applyAlignment="1">
      <alignment horizontal="center" vertical="center" wrapText="1"/>
    </xf>
    <xf numFmtId="1" fontId="4" fillId="0" borderId="0" xfId="4" applyNumberFormat="1" applyAlignment="1">
      <alignment horizontal="center" vertical="center" wrapText="1"/>
    </xf>
    <xf numFmtId="14" fontId="4" fillId="0" borderId="0" xfId="4" applyNumberForma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9" fontId="45" fillId="0" borderId="0" xfId="4" applyNumberFormat="1" applyFont="1" applyFill="1" applyAlignment="1">
      <alignment horizontal="center" vertical="center" wrapText="1"/>
    </xf>
    <xf numFmtId="2" fontId="4" fillId="0" borderId="0" xfId="4" applyNumberFormat="1" applyFill="1" applyAlignment="1">
      <alignment horizontal="center" vertical="center" wrapText="1"/>
    </xf>
    <xf numFmtId="168" fontId="4" fillId="0" borderId="0" xfId="4" applyNumberFormat="1" applyFill="1" applyAlignment="1">
      <alignment horizontal="center" vertical="center" wrapText="1"/>
    </xf>
    <xf numFmtId="3" fontId="4" fillId="0" borderId="0" xfId="4" applyNumberFormat="1" applyFill="1" applyAlignment="1">
      <alignment horizontal="center" vertical="center" wrapText="1"/>
    </xf>
    <xf numFmtId="168" fontId="4" fillId="0" borderId="0" xfId="7" quotePrefix="1" applyNumberFormat="1" applyFont="1" applyFill="1" applyAlignment="1">
      <alignment horizontal="center" vertical="center" wrapText="1"/>
    </xf>
    <xf numFmtId="1" fontId="57" fillId="0" borderId="0" xfId="4" applyNumberFormat="1" applyFont="1" applyAlignment="1">
      <alignment horizontal="center" vertical="center" wrapText="1"/>
    </xf>
    <xf numFmtId="1" fontId="45" fillId="0" borderId="0" xfId="4" applyNumberFormat="1" applyFont="1" applyAlignment="1">
      <alignment horizontal="center" vertical="center" wrapText="1"/>
    </xf>
    <xf numFmtId="0" fontId="1" fillId="0" borderId="0" xfId="4" applyFont="1" applyFill="1" applyAlignment="1">
      <alignment horizontal="center" vertical="center" wrapText="1"/>
    </xf>
    <xf numFmtId="0" fontId="4" fillId="0" borderId="0" xfId="4" quotePrefix="1" applyFill="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0" fontId="18" fillId="0" borderId="0" xfId="2" applyAlignment="1" applyProtection="1"/>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3">
          <cell r="C3">
            <v>44925</v>
          </cell>
        </row>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abSelected="1" topLeftCell="A80" workbookViewId="0">
      <selection activeCell="C81" sqref="C81"/>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14">
        <v>45199</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8" t="s">
        <v>4676</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5">
        <v>11591111933.459991</v>
      </c>
      <c r="D38" s="405"/>
      <c r="E38" s="405"/>
      <c r="F38" s="428"/>
    </row>
    <row r="39" spans="1:11">
      <c r="A39" s="405" t="s">
        <v>80</v>
      </c>
      <c r="B39" s="428" t="s">
        <v>15</v>
      </c>
      <c r="C39" s="515">
        <v>10845646746.93</v>
      </c>
      <c r="D39" s="405"/>
      <c r="E39" s="405"/>
      <c r="F39" s="428"/>
    </row>
    <row r="40" spans="1:11">
      <c r="A40" s="405" t="s">
        <v>81</v>
      </c>
      <c r="B40" s="438" t="s">
        <v>82</v>
      </c>
      <c r="C40" s="516" t="s">
        <v>83</v>
      </c>
      <c r="D40" s="405"/>
      <c r="E40" s="405"/>
      <c r="F40" s="428"/>
    </row>
    <row r="41" spans="1:11">
      <c r="A41" s="405" t="s">
        <v>84</v>
      </c>
      <c r="B41" s="438" t="s">
        <v>85</v>
      </c>
      <c r="C41" s="516" t="s">
        <v>83</v>
      </c>
      <c r="D41" s="405"/>
      <c r="E41" s="405"/>
      <c r="F41" s="428"/>
    </row>
    <row r="42" spans="1:11">
      <c r="A42" s="405" t="s">
        <v>86</v>
      </c>
      <c r="B42" s="428" t="s">
        <v>16</v>
      </c>
      <c r="C42" s="515">
        <v>11072559681.868601</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6.8734046380498626E-2</v>
      </c>
      <c r="E45" s="442"/>
      <c r="F45" s="442">
        <v>0.02</v>
      </c>
      <c r="G45" s="405" t="s">
        <v>83</v>
      </c>
    </row>
    <row r="46" spans="1:11" ht="30">
      <c r="A46" s="405" t="s">
        <v>96</v>
      </c>
      <c r="B46" s="428" t="s">
        <v>97</v>
      </c>
      <c r="C46" s="442">
        <v>2.0922028923985758E-2</v>
      </c>
      <c r="D46" s="442">
        <v>6.8734046380498626E-2</v>
      </c>
      <c r="E46" s="442"/>
      <c r="F46" s="442">
        <f>C46</f>
        <v>2.0922028923985758E-2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5">
        <v>11591111933.459991</v>
      </c>
      <c r="D53" s="517"/>
      <c r="E53" s="518"/>
      <c r="F53" s="519">
        <v>1</v>
      </c>
      <c r="G53" s="448"/>
    </row>
    <row r="54" spans="1:7">
      <c r="A54" s="405" t="s">
        <v>109</v>
      </c>
      <c r="B54" s="428" t="s">
        <v>110</v>
      </c>
      <c r="C54" s="515">
        <v>0</v>
      </c>
      <c r="D54" s="517"/>
      <c r="E54" s="518"/>
      <c r="F54" s="519">
        <v>0</v>
      </c>
      <c r="G54" s="448"/>
    </row>
    <row r="55" spans="1:7">
      <c r="A55" s="405" t="s">
        <v>111</v>
      </c>
      <c r="B55" s="428" t="s">
        <v>112</v>
      </c>
      <c r="C55" s="516">
        <v>0</v>
      </c>
      <c r="D55" s="517"/>
      <c r="E55" s="518"/>
      <c r="F55" s="519">
        <v>0</v>
      </c>
      <c r="G55" s="448"/>
    </row>
    <row r="56" spans="1:7">
      <c r="A56" s="405" t="s">
        <v>113</v>
      </c>
      <c r="B56" s="428" t="s">
        <v>114</v>
      </c>
      <c r="C56" s="516">
        <v>0</v>
      </c>
      <c r="D56" s="517"/>
      <c r="E56" s="518"/>
      <c r="F56" s="519">
        <v>0</v>
      </c>
      <c r="G56" s="448"/>
    </row>
    <row r="57" spans="1:7">
      <c r="A57" s="405" t="s">
        <v>115</v>
      </c>
      <c r="B57" s="405" t="s">
        <v>116</v>
      </c>
      <c r="C57" s="516">
        <v>0</v>
      </c>
      <c r="D57" s="517"/>
      <c r="E57" s="518"/>
      <c r="F57" s="519">
        <v>0</v>
      </c>
      <c r="G57" s="448"/>
    </row>
    <row r="58" spans="1:7">
      <c r="A58" s="405" t="s">
        <v>117</v>
      </c>
      <c r="B58" s="449" t="s">
        <v>118</v>
      </c>
      <c r="C58" s="515">
        <f>SUM(C53:C57)</f>
        <v>11591111933.459991</v>
      </c>
      <c r="D58" s="518"/>
      <c r="E58" s="518"/>
      <c r="F58" s="519">
        <v>1</v>
      </c>
      <c r="G58" s="448"/>
    </row>
    <row r="59" spans="1:7">
      <c r="A59" s="405" t="s">
        <v>119</v>
      </c>
      <c r="B59" s="451" t="s">
        <v>120</v>
      </c>
      <c r="C59" s="439"/>
      <c r="D59" s="405"/>
      <c r="E59" s="446"/>
      <c r="F59" s="447">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7">
      <c r="A65" s="436"/>
      <c r="B65" s="455" t="s">
        <v>19</v>
      </c>
      <c r="C65" s="456" t="s">
        <v>126</v>
      </c>
      <c r="D65" s="456" t="s">
        <v>127</v>
      </c>
      <c r="E65" s="457"/>
      <c r="F65" s="436" t="s">
        <v>128</v>
      </c>
      <c r="G65" s="458" t="s">
        <v>129</v>
      </c>
    </row>
    <row r="66" spans="1:7">
      <c r="A66" s="405" t="s">
        <v>130</v>
      </c>
      <c r="B66" s="428" t="s">
        <v>17</v>
      </c>
      <c r="C66" s="520">
        <v>24.691883091013093</v>
      </c>
      <c r="D66" s="459" t="s">
        <v>83</v>
      </c>
      <c r="E66" s="423"/>
      <c r="F66" s="508" t="s">
        <v>83</v>
      </c>
      <c r="G66" s="459" t="s">
        <v>83</v>
      </c>
    </row>
    <row r="67" spans="1:7">
      <c r="A67" s="405"/>
      <c r="B67" s="428"/>
      <c r="C67" s="517"/>
      <c r="D67" s="405"/>
      <c r="E67" s="423"/>
      <c r="F67" s="460"/>
    </row>
    <row r="68" spans="1:7">
      <c r="A68" s="405"/>
      <c r="B68" s="428" t="s">
        <v>18</v>
      </c>
      <c r="C68" s="521"/>
      <c r="D68" s="423"/>
      <c r="E68" s="423"/>
      <c r="F68" s="423"/>
      <c r="G68" s="423"/>
    </row>
    <row r="69" spans="1:7">
      <c r="A69" s="405"/>
      <c r="B69" s="428" t="s">
        <v>131</v>
      </c>
      <c r="C69" s="517"/>
      <c r="D69" s="405"/>
      <c r="E69" s="423"/>
      <c r="F69" s="423"/>
    </row>
    <row r="70" spans="1:7">
      <c r="A70" s="405" t="s">
        <v>132</v>
      </c>
      <c r="B70" s="428" t="s">
        <v>133</v>
      </c>
      <c r="C70" s="515">
        <v>123777532.60999981</v>
      </c>
      <c r="D70" s="439" t="s">
        <v>83</v>
      </c>
      <c r="E70" s="428"/>
      <c r="F70" s="447">
        <v>1.5515934419621985E-2</v>
      </c>
      <c r="G70" s="439" t="s">
        <v>83</v>
      </c>
    </row>
    <row r="71" spans="1:7">
      <c r="A71" s="405" t="s">
        <v>134</v>
      </c>
      <c r="B71" s="428" t="s">
        <v>135</v>
      </c>
      <c r="C71" s="515">
        <v>120161900.10999995</v>
      </c>
      <c r="D71" s="439" t="s">
        <v>83</v>
      </c>
      <c r="E71" s="428"/>
      <c r="F71" s="447">
        <v>8.5348166692830168E-3</v>
      </c>
      <c r="G71" s="439" t="s">
        <v>83</v>
      </c>
    </row>
    <row r="72" spans="1:7">
      <c r="A72" s="405" t="s">
        <v>136</v>
      </c>
      <c r="B72" s="428" t="s">
        <v>137</v>
      </c>
      <c r="C72" s="515">
        <v>36387079.520000003</v>
      </c>
      <c r="D72" s="439" t="s">
        <v>83</v>
      </c>
      <c r="E72" s="428"/>
      <c r="F72" s="447">
        <v>5.1717750809770037E-3</v>
      </c>
      <c r="G72" s="439" t="s">
        <v>83</v>
      </c>
    </row>
    <row r="73" spans="1:7">
      <c r="A73" s="405" t="s">
        <v>138</v>
      </c>
      <c r="B73" s="428" t="s">
        <v>139</v>
      </c>
      <c r="C73" s="515">
        <v>48153293.13000004</v>
      </c>
      <c r="D73" s="439" t="s">
        <v>83</v>
      </c>
      <c r="E73" s="428"/>
      <c r="F73" s="447">
        <v>5.3019912876344152E-3</v>
      </c>
      <c r="G73" s="439" t="s">
        <v>83</v>
      </c>
    </row>
    <row r="74" spans="1:7">
      <c r="A74" s="405" t="s">
        <v>140</v>
      </c>
      <c r="B74" s="428" t="s">
        <v>141</v>
      </c>
      <c r="C74" s="515">
        <v>53581272.519999944</v>
      </c>
      <c r="D74" s="439" t="s">
        <v>83</v>
      </c>
      <c r="E74" s="428"/>
      <c r="F74" s="447">
        <v>7.6365420904770907E-3</v>
      </c>
      <c r="G74" s="439" t="s">
        <v>83</v>
      </c>
    </row>
    <row r="75" spans="1:7">
      <c r="A75" s="405" t="s">
        <v>142</v>
      </c>
      <c r="B75" s="428" t="s">
        <v>143</v>
      </c>
      <c r="C75" s="515">
        <v>564690541.72999847</v>
      </c>
      <c r="D75" s="439" t="s">
        <v>83</v>
      </c>
      <c r="E75" s="428"/>
      <c r="F75" s="447">
        <v>5.734165679554503E-2</v>
      </c>
      <c r="G75" s="439" t="s">
        <v>83</v>
      </c>
    </row>
    <row r="76" spans="1:7">
      <c r="A76" s="405" t="s">
        <v>144</v>
      </c>
      <c r="B76" s="428" t="s">
        <v>145</v>
      </c>
      <c r="C76" s="515">
        <v>10644268889.050138</v>
      </c>
      <c r="D76" s="439" t="s">
        <v>83</v>
      </c>
      <c r="E76" s="428"/>
      <c r="F76" s="447">
        <v>0.90049728365646153</v>
      </c>
      <c r="G76" s="439" t="s">
        <v>83</v>
      </c>
    </row>
    <row r="77" spans="1:7">
      <c r="A77" s="405" t="s">
        <v>146</v>
      </c>
      <c r="B77" s="449" t="s">
        <v>118</v>
      </c>
      <c r="C77" s="515">
        <v>11591020508.670137</v>
      </c>
      <c r="D77" s="461">
        <v>0</v>
      </c>
      <c r="E77" s="428"/>
      <c r="F77" s="450">
        <v>1</v>
      </c>
      <c r="G77" s="461">
        <v>0</v>
      </c>
    </row>
    <row r="78" spans="1:7">
      <c r="A78" s="405" t="s">
        <v>147</v>
      </c>
      <c r="B78" s="462" t="s">
        <v>148</v>
      </c>
      <c r="C78" s="461"/>
      <c r="D78" s="461"/>
      <c r="E78" s="428"/>
      <c r="F78" s="447"/>
      <c r="G78" s="447" t="s">
        <v>149</v>
      </c>
    </row>
    <row r="79" spans="1:7">
      <c r="A79" s="405" t="s">
        <v>150</v>
      </c>
      <c r="B79" s="462" t="s">
        <v>151</v>
      </c>
      <c r="C79" s="461"/>
      <c r="D79" s="461"/>
      <c r="E79" s="428"/>
      <c r="F79" s="447"/>
      <c r="G79" s="447" t="s">
        <v>149</v>
      </c>
    </row>
    <row r="80" spans="1:7">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20">
        <v>6.3257373887748294</v>
      </c>
      <c r="D89" s="459" t="s">
        <v>83</v>
      </c>
      <c r="E89" s="423"/>
      <c r="F89" s="460"/>
      <c r="G89" s="463"/>
    </row>
    <row r="90" spans="1:7">
      <c r="A90" s="405"/>
      <c r="B90" s="428"/>
      <c r="C90" s="520"/>
      <c r="D90" s="459"/>
      <c r="E90" s="423"/>
      <c r="F90" s="464"/>
      <c r="G90" s="463"/>
    </row>
    <row r="91" spans="1:7">
      <c r="A91" s="405"/>
      <c r="B91" s="428" t="s">
        <v>20</v>
      </c>
      <c r="C91" s="522"/>
      <c r="D91" s="465"/>
      <c r="E91" s="423"/>
      <c r="F91" s="463"/>
      <c r="G91" s="463"/>
    </row>
    <row r="92" spans="1:7">
      <c r="A92" s="405" t="s">
        <v>169</v>
      </c>
      <c r="B92" s="428" t="s">
        <v>131</v>
      </c>
      <c r="C92" s="520"/>
      <c r="D92" s="459"/>
      <c r="E92" s="423"/>
      <c r="F92" s="463"/>
      <c r="G92" s="463"/>
    </row>
    <row r="93" spans="1:7">
      <c r="A93" s="405" t="s">
        <v>170</v>
      </c>
      <c r="B93" s="428" t="s">
        <v>133</v>
      </c>
      <c r="C93" s="515">
        <v>0</v>
      </c>
      <c r="D93" s="439" t="s">
        <v>83</v>
      </c>
      <c r="E93" s="428"/>
      <c r="F93" s="447">
        <v>0</v>
      </c>
      <c r="G93" s="447" t="s">
        <v>149</v>
      </c>
    </row>
    <row r="94" spans="1:7">
      <c r="A94" s="405" t="s">
        <v>171</v>
      </c>
      <c r="B94" s="428" t="s">
        <v>135</v>
      </c>
      <c r="C94" s="515">
        <v>0</v>
      </c>
      <c r="D94" s="439" t="s">
        <v>83</v>
      </c>
      <c r="E94" s="428"/>
      <c r="F94" s="447">
        <v>0</v>
      </c>
      <c r="G94" s="447" t="s">
        <v>149</v>
      </c>
    </row>
    <row r="95" spans="1:7">
      <c r="A95" s="405" t="s">
        <v>172</v>
      </c>
      <c r="B95" s="428" t="s">
        <v>137</v>
      </c>
      <c r="C95" s="515">
        <v>750000000</v>
      </c>
      <c r="D95" s="439" t="s">
        <v>83</v>
      </c>
      <c r="E95" s="428"/>
      <c r="F95" s="447">
        <v>6.9152169298921443E-2</v>
      </c>
      <c r="G95" s="447" t="s">
        <v>149</v>
      </c>
    </row>
    <row r="96" spans="1:7">
      <c r="A96" s="405" t="s">
        <v>173</v>
      </c>
      <c r="B96" s="428" t="s">
        <v>139</v>
      </c>
      <c r="C96" s="515">
        <v>1410205646.5</v>
      </c>
      <c r="D96" s="439" t="s">
        <v>83</v>
      </c>
      <c r="E96" s="428"/>
      <c r="F96" s="447">
        <v>0.13002503948408395</v>
      </c>
      <c r="G96" s="447" t="s">
        <v>149</v>
      </c>
    </row>
    <row r="97" spans="1:7">
      <c r="A97" s="405" t="s">
        <v>174</v>
      </c>
      <c r="B97" s="428" t="s">
        <v>141</v>
      </c>
      <c r="C97" s="515">
        <v>1456161960.9099998</v>
      </c>
      <c r="D97" s="439" t="s">
        <v>83</v>
      </c>
      <c r="E97" s="428"/>
      <c r="F97" s="447">
        <v>0.13426234459666364</v>
      </c>
      <c r="G97" s="447" t="s">
        <v>149</v>
      </c>
    </row>
    <row r="98" spans="1:7">
      <c r="A98" s="405" t="s">
        <v>175</v>
      </c>
      <c r="B98" s="428" t="s">
        <v>143</v>
      </c>
      <c r="C98" s="515">
        <v>5729279139.5200005</v>
      </c>
      <c r="D98" s="439" t="s">
        <v>83</v>
      </c>
      <c r="E98" s="428"/>
      <c r="F98" s="447">
        <v>0.52825610802248801</v>
      </c>
      <c r="G98" s="447" t="s">
        <v>149</v>
      </c>
    </row>
    <row r="99" spans="1:7">
      <c r="A99" s="405" t="s">
        <v>176</v>
      </c>
      <c r="B99" s="428" t="s">
        <v>145</v>
      </c>
      <c r="C99" s="515">
        <v>1500000000</v>
      </c>
      <c r="D99" s="439" t="s">
        <v>83</v>
      </c>
      <c r="E99" s="428"/>
      <c r="F99" s="447">
        <v>0.13830433859784289</v>
      </c>
      <c r="G99" s="447" t="s">
        <v>149</v>
      </c>
    </row>
    <row r="100" spans="1:7">
      <c r="A100" s="405" t="s">
        <v>177</v>
      </c>
      <c r="B100" s="449" t="s">
        <v>118</v>
      </c>
      <c r="C100" s="515">
        <v>10845646746.93</v>
      </c>
      <c r="D100" s="461">
        <v>0</v>
      </c>
      <c r="E100" s="428"/>
      <c r="F100" s="450">
        <v>1</v>
      </c>
      <c r="G100" s="450">
        <v>0</v>
      </c>
    </row>
    <row r="101" spans="1:7">
      <c r="A101" s="405" t="s">
        <v>178</v>
      </c>
      <c r="B101" s="462" t="s">
        <v>148</v>
      </c>
      <c r="C101" s="46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5">
        <v>11344989714.240086</v>
      </c>
      <c r="D112" s="439" t="s">
        <v>193</v>
      </c>
      <c r="E112" s="448"/>
      <c r="F112" s="447">
        <f>C112/$C$129</f>
        <v>0.97876629777773794</v>
      </c>
      <c r="G112" s="447" t="s">
        <v>149</v>
      </c>
    </row>
    <row r="113" spans="1:7">
      <c r="A113" s="405" t="s">
        <v>194</v>
      </c>
      <c r="B113" s="428" t="s">
        <v>195</v>
      </c>
      <c r="C113" s="515"/>
      <c r="D113" s="439" t="s">
        <v>193</v>
      </c>
      <c r="E113" s="448"/>
      <c r="F113" s="447">
        <f t="shared" ref="F113:F129" si="0">C113/$C$129</f>
        <v>0</v>
      </c>
      <c r="G113" s="447" t="s">
        <v>149</v>
      </c>
    </row>
    <row r="114" spans="1:7">
      <c r="A114" s="405" t="s">
        <v>196</v>
      </c>
      <c r="B114" s="428" t="s">
        <v>197</v>
      </c>
      <c r="C114" s="515"/>
      <c r="D114" s="439" t="s">
        <v>193</v>
      </c>
      <c r="E114" s="448"/>
      <c r="F114" s="447">
        <f t="shared" si="0"/>
        <v>0</v>
      </c>
      <c r="G114" s="447" t="s">
        <v>149</v>
      </c>
    </row>
    <row r="115" spans="1:7">
      <c r="A115" s="405" t="s">
        <v>198</v>
      </c>
      <c r="B115" s="428" t="s">
        <v>199</v>
      </c>
      <c r="C115" s="515"/>
      <c r="D115" s="439" t="s">
        <v>193</v>
      </c>
      <c r="E115" s="448"/>
      <c r="F115" s="447">
        <f t="shared" si="0"/>
        <v>0</v>
      </c>
      <c r="G115" s="447" t="s">
        <v>149</v>
      </c>
    </row>
    <row r="116" spans="1:7">
      <c r="A116" s="405" t="s">
        <v>200</v>
      </c>
      <c r="B116" s="428" t="s">
        <v>201</v>
      </c>
      <c r="C116" s="515">
        <v>246122219.22000006</v>
      </c>
      <c r="D116" s="439" t="s">
        <v>193</v>
      </c>
      <c r="E116" s="448"/>
      <c r="F116" s="447">
        <f t="shared" si="0"/>
        <v>2.1233702222262091E-2</v>
      </c>
      <c r="G116" s="447" t="s">
        <v>149</v>
      </c>
    </row>
    <row r="117" spans="1:7">
      <c r="A117" s="405" t="s">
        <v>202</v>
      </c>
      <c r="B117" s="428" t="s">
        <v>203</v>
      </c>
      <c r="C117" s="515"/>
      <c r="D117" s="439" t="s">
        <v>193</v>
      </c>
      <c r="E117" s="428"/>
      <c r="F117" s="447">
        <f t="shared" si="0"/>
        <v>0</v>
      </c>
      <c r="G117" s="447" t="s">
        <v>149</v>
      </c>
    </row>
    <row r="118" spans="1:7">
      <c r="A118" s="405" t="s">
        <v>204</v>
      </c>
      <c r="B118" s="428" t="s">
        <v>205</v>
      </c>
      <c r="C118" s="515"/>
      <c r="D118" s="439" t="s">
        <v>193</v>
      </c>
      <c r="E118" s="428"/>
      <c r="F118" s="447">
        <f t="shared" si="0"/>
        <v>0</v>
      </c>
      <c r="G118" s="447" t="s">
        <v>149</v>
      </c>
    </row>
    <row r="119" spans="1:7">
      <c r="A119" s="405" t="s">
        <v>206</v>
      </c>
      <c r="B119" s="428" t="s">
        <v>207</v>
      </c>
      <c r="C119" s="515"/>
      <c r="D119" s="439" t="s">
        <v>193</v>
      </c>
      <c r="E119" s="428"/>
      <c r="F119" s="447">
        <f t="shared" si="0"/>
        <v>0</v>
      </c>
      <c r="G119" s="447" t="s">
        <v>149</v>
      </c>
    </row>
    <row r="120" spans="1:7">
      <c r="A120" s="405" t="s">
        <v>208</v>
      </c>
      <c r="B120" s="428" t="s">
        <v>209</v>
      </c>
      <c r="C120" s="515"/>
      <c r="D120" s="439" t="s">
        <v>193</v>
      </c>
      <c r="E120" s="428"/>
      <c r="F120" s="447">
        <f t="shared" si="0"/>
        <v>0</v>
      </c>
      <c r="G120" s="447" t="s">
        <v>149</v>
      </c>
    </row>
    <row r="121" spans="1:7">
      <c r="A121" s="405" t="s">
        <v>210</v>
      </c>
      <c r="B121" s="428" t="s">
        <v>211</v>
      </c>
      <c r="C121" s="515"/>
      <c r="D121" s="439" t="s">
        <v>193</v>
      </c>
      <c r="E121" s="428"/>
      <c r="F121" s="447">
        <f t="shared" si="0"/>
        <v>0</v>
      </c>
      <c r="G121" s="447" t="s">
        <v>149</v>
      </c>
    </row>
    <row r="122" spans="1:7">
      <c r="A122" s="405" t="s">
        <v>212</v>
      </c>
      <c r="B122" s="428" t="s">
        <v>213</v>
      </c>
      <c r="C122" s="515"/>
      <c r="D122" s="439" t="s">
        <v>193</v>
      </c>
      <c r="E122" s="428"/>
      <c r="F122" s="447">
        <f t="shared" si="0"/>
        <v>0</v>
      </c>
      <c r="G122" s="447" t="s">
        <v>149</v>
      </c>
    </row>
    <row r="123" spans="1:7">
      <c r="A123" s="405" t="s">
        <v>214</v>
      </c>
      <c r="B123" s="428" t="s">
        <v>215</v>
      </c>
      <c r="C123" s="515"/>
      <c r="D123" s="439" t="s">
        <v>193</v>
      </c>
      <c r="E123" s="428"/>
      <c r="F123" s="447">
        <f t="shared" si="0"/>
        <v>0</v>
      </c>
      <c r="G123" s="447" t="s">
        <v>149</v>
      </c>
    </row>
    <row r="124" spans="1:7">
      <c r="A124" s="405" t="s">
        <v>216</v>
      </c>
      <c r="B124" s="428" t="s">
        <v>217</v>
      </c>
      <c r="C124" s="515"/>
      <c r="D124" s="439" t="s">
        <v>193</v>
      </c>
      <c r="E124" s="428"/>
      <c r="F124" s="447">
        <f t="shared" si="0"/>
        <v>0</v>
      </c>
      <c r="G124" s="447" t="s">
        <v>149</v>
      </c>
    </row>
    <row r="125" spans="1:7">
      <c r="A125" s="405" t="s">
        <v>218</v>
      </c>
      <c r="B125" s="428" t="s">
        <v>219</v>
      </c>
      <c r="C125" s="515"/>
      <c r="D125" s="439" t="s">
        <v>193</v>
      </c>
      <c r="E125" s="428"/>
      <c r="F125" s="447">
        <f t="shared" si="0"/>
        <v>0</v>
      </c>
      <c r="G125" s="447" t="s">
        <v>149</v>
      </c>
    </row>
    <row r="126" spans="1:7">
      <c r="A126" s="405" t="s">
        <v>220</v>
      </c>
      <c r="B126" s="428" t="s">
        <v>221</v>
      </c>
      <c r="C126" s="515"/>
      <c r="D126" s="439" t="s">
        <v>193</v>
      </c>
      <c r="E126" s="428"/>
      <c r="F126" s="447">
        <f t="shared" si="0"/>
        <v>0</v>
      </c>
      <c r="G126" s="447" t="s">
        <v>149</v>
      </c>
    </row>
    <row r="127" spans="1:7">
      <c r="A127" s="405" t="s">
        <v>222</v>
      </c>
      <c r="B127" s="428" t="s">
        <v>223</v>
      </c>
      <c r="C127" s="515"/>
      <c r="D127" s="439" t="s">
        <v>193</v>
      </c>
      <c r="E127" s="428"/>
      <c r="F127" s="447">
        <f t="shared" si="0"/>
        <v>0</v>
      </c>
      <c r="G127" s="447" t="s">
        <v>149</v>
      </c>
    </row>
    <row r="128" spans="1:7">
      <c r="A128" s="405" t="s">
        <v>224</v>
      </c>
      <c r="B128" s="428" t="s">
        <v>116</v>
      </c>
      <c r="C128" s="515"/>
      <c r="D128" s="439" t="s">
        <v>193</v>
      </c>
      <c r="E128" s="428"/>
      <c r="F128" s="447">
        <f t="shared" si="0"/>
        <v>0</v>
      </c>
      <c r="G128" s="447" t="s">
        <v>149</v>
      </c>
    </row>
    <row r="129" spans="1:7">
      <c r="A129" s="405" t="s">
        <v>225</v>
      </c>
      <c r="B129" s="507" t="s">
        <v>118</v>
      </c>
      <c r="C129" s="515">
        <v>11591111933.460085</v>
      </c>
      <c r="D129" s="439">
        <v>0</v>
      </c>
      <c r="E129" s="428"/>
      <c r="F129" s="447">
        <f t="shared" si="0"/>
        <v>1</v>
      </c>
      <c r="G129" s="442">
        <v>0</v>
      </c>
    </row>
    <row r="130" spans="1:7">
      <c r="A130" s="405" t="s">
        <v>226</v>
      </c>
      <c r="B130" s="451" t="s">
        <v>120</v>
      </c>
      <c r="C130" s="439"/>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5">
        <v>10385413010.24</v>
      </c>
      <c r="D138" s="439" t="s">
        <v>193</v>
      </c>
      <c r="E138" s="448"/>
      <c r="F138" s="447">
        <f>C138/$C$155</f>
        <v>0.95756510496595271</v>
      </c>
      <c r="G138" s="447" t="s">
        <v>149</v>
      </c>
    </row>
    <row r="139" spans="1:7">
      <c r="A139" s="405" t="s">
        <v>234</v>
      </c>
      <c r="B139" s="428" t="s">
        <v>195</v>
      </c>
      <c r="C139" s="515"/>
      <c r="D139" s="439" t="s">
        <v>193</v>
      </c>
      <c r="E139" s="448"/>
      <c r="F139" s="447">
        <f t="shared" ref="F139:F155" si="1">C139/$C$155</f>
        <v>0</v>
      </c>
      <c r="G139" s="447" t="s">
        <v>149</v>
      </c>
    </row>
    <row r="140" spans="1:7">
      <c r="A140" s="405" t="s">
        <v>235</v>
      </c>
      <c r="B140" s="428" t="s">
        <v>197</v>
      </c>
      <c r="C140" s="515"/>
      <c r="D140" s="439" t="s">
        <v>193</v>
      </c>
      <c r="E140" s="448"/>
      <c r="F140" s="447">
        <f t="shared" si="1"/>
        <v>0</v>
      </c>
      <c r="G140" s="447" t="s">
        <v>149</v>
      </c>
    </row>
    <row r="141" spans="1:7">
      <c r="A141" s="405" t="s">
        <v>236</v>
      </c>
      <c r="B141" s="428" t="s">
        <v>199</v>
      </c>
      <c r="C141" s="515"/>
      <c r="D141" s="439" t="s">
        <v>193</v>
      </c>
      <c r="E141" s="448"/>
      <c r="F141" s="447">
        <f t="shared" si="1"/>
        <v>0</v>
      </c>
      <c r="G141" s="447" t="s">
        <v>149</v>
      </c>
    </row>
    <row r="142" spans="1:7">
      <c r="A142" s="405" t="s">
        <v>237</v>
      </c>
      <c r="B142" s="428" t="s">
        <v>201</v>
      </c>
      <c r="C142" s="515">
        <v>460233736.68999994</v>
      </c>
      <c r="D142" s="439" t="s">
        <v>193</v>
      </c>
      <c r="E142" s="448"/>
      <c r="F142" s="447">
        <f t="shared" si="1"/>
        <v>4.2434881111410708E-2</v>
      </c>
      <c r="G142" s="447" t="s">
        <v>149</v>
      </c>
    </row>
    <row r="143" spans="1:7">
      <c r="A143" s="405" t="s">
        <v>238</v>
      </c>
      <c r="B143" s="428" t="s">
        <v>203</v>
      </c>
      <c r="C143" s="515"/>
      <c r="D143" s="439" t="s">
        <v>193</v>
      </c>
      <c r="E143" s="428"/>
      <c r="F143" s="447">
        <f t="shared" si="1"/>
        <v>0</v>
      </c>
      <c r="G143" s="447" t="s">
        <v>149</v>
      </c>
    </row>
    <row r="144" spans="1:7">
      <c r="A144" s="405" t="s">
        <v>239</v>
      </c>
      <c r="B144" s="428" t="s">
        <v>205</v>
      </c>
      <c r="C144" s="515"/>
      <c r="D144" s="439" t="s">
        <v>193</v>
      </c>
      <c r="E144" s="428"/>
      <c r="F144" s="447">
        <f t="shared" si="1"/>
        <v>0</v>
      </c>
      <c r="G144" s="447" t="s">
        <v>149</v>
      </c>
    </row>
    <row r="145" spans="1:7">
      <c r="A145" s="405" t="s">
        <v>240</v>
      </c>
      <c r="B145" s="428" t="s">
        <v>207</v>
      </c>
      <c r="C145" s="515"/>
      <c r="D145" s="439" t="s">
        <v>193</v>
      </c>
      <c r="E145" s="428"/>
      <c r="F145" s="447">
        <f t="shared" si="1"/>
        <v>0</v>
      </c>
      <c r="G145" s="447" t="s">
        <v>149</v>
      </c>
    </row>
    <row r="146" spans="1:7">
      <c r="A146" s="405" t="s">
        <v>241</v>
      </c>
      <c r="B146" s="428" t="s">
        <v>209</v>
      </c>
      <c r="C146" s="515"/>
      <c r="D146" s="439" t="s">
        <v>193</v>
      </c>
      <c r="E146" s="428"/>
      <c r="F146" s="447">
        <f t="shared" si="1"/>
        <v>0</v>
      </c>
      <c r="G146" s="447" t="s">
        <v>149</v>
      </c>
    </row>
    <row r="147" spans="1:7">
      <c r="A147" s="405" t="s">
        <v>242</v>
      </c>
      <c r="B147" s="428" t="s">
        <v>211</v>
      </c>
      <c r="C147" s="515"/>
      <c r="D147" s="439" t="s">
        <v>193</v>
      </c>
      <c r="E147" s="428"/>
      <c r="F147" s="447">
        <f t="shared" si="1"/>
        <v>0</v>
      </c>
      <c r="G147" s="447" t="s">
        <v>149</v>
      </c>
    </row>
    <row r="148" spans="1:7">
      <c r="A148" s="405" t="s">
        <v>243</v>
      </c>
      <c r="B148" s="428" t="s">
        <v>213</v>
      </c>
      <c r="C148" s="515"/>
      <c r="D148" s="439" t="s">
        <v>193</v>
      </c>
      <c r="E148" s="428"/>
      <c r="F148" s="447">
        <f t="shared" si="1"/>
        <v>0</v>
      </c>
      <c r="G148" s="447" t="s">
        <v>149</v>
      </c>
    </row>
    <row r="149" spans="1:7">
      <c r="A149" s="405" t="s">
        <v>244</v>
      </c>
      <c r="B149" s="428" t="s">
        <v>215</v>
      </c>
      <c r="C149" s="515"/>
      <c r="D149" s="439" t="s">
        <v>193</v>
      </c>
      <c r="E149" s="428"/>
      <c r="F149" s="447">
        <f t="shared" si="1"/>
        <v>0</v>
      </c>
      <c r="G149" s="447" t="s">
        <v>149</v>
      </c>
    </row>
    <row r="150" spans="1:7">
      <c r="A150" s="405" t="s">
        <v>245</v>
      </c>
      <c r="B150" s="428" t="s">
        <v>217</v>
      </c>
      <c r="C150" s="515"/>
      <c r="D150" s="439" t="s">
        <v>193</v>
      </c>
      <c r="E150" s="428"/>
      <c r="F150" s="447">
        <f t="shared" si="1"/>
        <v>0</v>
      </c>
      <c r="G150" s="447" t="s">
        <v>149</v>
      </c>
    </row>
    <row r="151" spans="1:7">
      <c r="A151" s="405" t="s">
        <v>246</v>
      </c>
      <c r="B151" s="428" t="s">
        <v>219</v>
      </c>
      <c r="C151" s="515"/>
      <c r="D151" s="439" t="s">
        <v>193</v>
      </c>
      <c r="E151" s="428"/>
      <c r="F151" s="447">
        <f t="shared" si="1"/>
        <v>0</v>
      </c>
      <c r="G151" s="447" t="s">
        <v>149</v>
      </c>
    </row>
    <row r="152" spans="1:7">
      <c r="A152" s="405" t="s">
        <v>247</v>
      </c>
      <c r="B152" s="428" t="s">
        <v>221</v>
      </c>
      <c r="C152" s="515"/>
      <c r="D152" s="439" t="s">
        <v>193</v>
      </c>
      <c r="E152" s="428"/>
      <c r="F152" s="447">
        <f t="shared" si="1"/>
        <v>0</v>
      </c>
      <c r="G152" s="447" t="s">
        <v>149</v>
      </c>
    </row>
    <row r="153" spans="1:7">
      <c r="A153" s="405" t="s">
        <v>248</v>
      </c>
      <c r="B153" s="428" t="s">
        <v>223</v>
      </c>
      <c r="C153" s="515"/>
      <c r="D153" s="439" t="s">
        <v>193</v>
      </c>
      <c r="E153" s="428"/>
      <c r="F153" s="447">
        <f t="shared" si="1"/>
        <v>0</v>
      </c>
      <c r="G153" s="447" t="s">
        <v>149</v>
      </c>
    </row>
    <row r="154" spans="1:7">
      <c r="A154" s="405" t="s">
        <v>249</v>
      </c>
      <c r="B154" s="428" t="s">
        <v>116</v>
      </c>
      <c r="C154" s="515"/>
      <c r="D154" s="439" t="s">
        <v>193</v>
      </c>
      <c r="E154" s="428"/>
      <c r="F154" s="447">
        <f t="shared" si="1"/>
        <v>0</v>
      </c>
      <c r="G154" s="447" t="s">
        <v>149</v>
      </c>
    </row>
    <row r="155" spans="1:7">
      <c r="A155" s="405" t="s">
        <v>250</v>
      </c>
      <c r="B155" s="449" t="s">
        <v>118</v>
      </c>
      <c r="C155" s="515">
        <v>10845646897.93</v>
      </c>
      <c r="D155" s="439">
        <v>0</v>
      </c>
      <c r="E155" s="428"/>
      <c r="F155" s="447">
        <f t="shared" si="1"/>
        <v>1</v>
      </c>
      <c r="G155" s="442">
        <v>0</v>
      </c>
    </row>
    <row r="156" spans="1:7">
      <c r="A156" s="405" t="s">
        <v>251</v>
      </c>
      <c r="B156" s="451" t="s">
        <v>120</v>
      </c>
      <c r="C156" s="439"/>
      <c r="D156" s="439"/>
      <c r="E156" s="428"/>
      <c r="F156" s="447" t="s">
        <v>149</v>
      </c>
      <c r="G156" s="447" t="s">
        <v>149</v>
      </c>
    </row>
    <row r="157" spans="1:7">
      <c r="A157" s="405" t="s">
        <v>252</v>
      </c>
      <c r="B157" s="451" t="s">
        <v>120</v>
      </c>
      <c r="C157" s="439"/>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5">
        <v>10825646746.93</v>
      </c>
      <c r="D164" s="439" t="s">
        <v>193</v>
      </c>
      <c r="E164" s="454"/>
      <c r="F164" s="447">
        <f>C164/$C$167</f>
        <v>0.99815594215202874</v>
      </c>
      <c r="G164" s="447" t="s">
        <v>149</v>
      </c>
    </row>
    <row r="165" spans="1:7">
      <c r="A165" s="405" t="s">
        <v>260</v>
      </c>
      <c r="B165" s="405" t="s">
        <v>261</v>
      </c>
      <c r="C165" s="515">
        <v>20000000</v>
      </c>
      <c r="D165" s="439" t="s">
        <v>193</v>
      </c>
      <c r="E165" s="454"/>
      <c r="F165" s="447">
        <f t="shared" ref="F165:F167" si="2">C165/$C$167</f>
        <v>1.8440578479712384E-3</v>
      </c>
      <c r="G165" s="447" t="s">
        <v>149</v>
      </c>
    </row>
    <row r="166" spans="1:7">
      <c r="A166" s="405" t="s">
        <v>262</v>
      </c>
      <c r="B166" s="405" t="s">
        <v>116</v>
      </c>
      <c r="C166" s="515">
        <v>0</v>
      </c>
      <c r="D166" s="439" t="s">
        <v>193</v>
      </c>
      <c r="E166" s="454"/>
      <c r="F166" s="447">
        <f t="shared" si="2"/>
        <v>0</v>
      </c>
      <c r="G166" s="447" t="s">
        <v>149</v>
      </c>
    </row>
    <row r="167" spans="1:7">
      <c r="A167" s="405" t="s">
        <v>263</v>
      </c>
      <c r="B167" s="467" t="s">
        <v>118</v>
      </c>
      <c r="C167" s="515">
        <v>10845646746.93</v>
      </c>
      <c r="D167" s="439">
        <v>0</v>
      </c>
      <c r="E167" s="454"/>
      <c r="F167" s="447">
        <f t="shared" si="2"/>
        <v>1</v>
      </c>
      <c r="G167" s="450">
        <v>0</v>
      </c>
    </row>
    <row r="168" spans="1:7">
      <c r="A168" s="405" t="s">
        <v>264</v>
      </c>
      <c r="B168" s="467"/>
      <c r="C168" s="516"/>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37">
        <v>0</v>
      </c>
      <c r="D217" s="405"/>
      <c r="E217" s="454"/>
      <c r="F217" s="447">
        <f>C217/$C$220</f>
        <v>0</v>
      </c>
      <c r="G217" s="447" t="s">
        <v>149</v>
      </c>
    </row>
    <row r="218" spans="1:7">
      <c r="A218" s="405" t="s">
        <v>342</v>
      </c>
      <c r="B218" s="428" t="s">
        <v>343</v>
      </c>
      <c r="C218" s="437">
        <v>339590301</v>
      </c>
      <c r="D218" s="405"/>
      <c r="E218" s="454"/>
      <c r="F218" s="447">
        <f>C218/C129</f>
        <v>2.9297474042995309E-2</v>
      </c>
      <c r="G218" s="447"/>
    </row>
    <row r="219" spans="1:7">
      <c r="A219" s="405" t="s">
        <v>344</v>
      </c>
      <c r="B219" s="428" t="s">
        <v>116</v>
      </c>
      <c r="C219" s="437">
        <v>0</v>
      </c>
      <c r="D219" s="405"/>
      <c r="E219" s="454"/>
      <c r="F219" s="447">
        <f t="shared" ref="F219:F220" si="3">C219/$C$220</f>
        <v>0</v>
      </c>
      <c r="G219" s="447" t="s">
        <v>149</v>
      </c>
    </row>
    <row r="220" spans="1:7">
      <c r="A220" s="405" t="s">
        <v>345</v>
      </c>
      <c r="B220" s="449" t="s">
        <v>118</v>
      </c>
      <c r="C220" s="515">
        <f>SUM(C217:C219)</f>
        <v>339590301</v>
      </c>
      <c r="D220" s="405"/>
      <c r="E220" s="454"/>
      <c r="F220" s="447">
        <f t="shared" si="3"/>
        <v>1</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10"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display="https://www.bawaggroup.com/en/investor-relations/debt-investor/fundings/covered-bonds/mortgage-covered" xr:uid="{C47F6E72-D412-4D8C-AC58-5A53F8D924C5}"/>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workbookViewId="0">
      <selection activeCell="D419" sqref="D419"/>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5">
        <v>11285388000.789991</v>
      </c>
      <c r="D12" s="405"/>
      <c r="E12" s="405"/>
      <c r="F12" s="447">
        <v>0.97448547416520903</v>
      </c>
    </row>
    <row r="13" spans="1:7">
      <c r="A13" s="405" t="s">
        <v>535</v>
      </c>
      <c r="B13" s="405" t="s">
        <v>536</v>
      </c>
      <c r="C13" s="515">
        <v>305723932.67000014</v>
      </c>
      <c r="D13" s="405"/>
      <c r="E13" s="405"/>
      <c r="F13" s="447">
        <v>2.5514525834791028E-2</v>
      </c>
    </row>
    <row r="14" spans="1:7">
      <c r="A14" s="405" t="s">
        <v>537</v>
      </c>
      <c r="B14" s="405" t="s">
        <v>116</v>
      </c>
      <c r="C14" s="515">
        <v>0</v>
      </c>
      <c r="D14" s="405"/>
      <c r="E14" s="405"/>
      <c r="F14" s="447">
        <v>0</v>
      </c>
    </row>
    <row r="15" spans="1:7">
      <c r="A15" s="405" t="s">
        <v>538</v>
      </c>
      <c r="B15" s="467" t="s">
        <v>118</v>
      </c>
      <c r="C15" s="437">
        <f>SUM(C12:C14)</f>
        <v>11591111933.459991</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7">
        <v>86772</v>
      </c>
      <c r="D28" s="517">
        <v>858</v>
      </c>
      <c r="E28" s="405"/>
      <c r="F28" s="405">
        <f>SUM(C28:D28)</f>
        <v>87630</v>
      </c>
    </row>
    <row r="29" spans="1:7">
      <c r="A29" s="405" t="s">
        <v>558</v>
      </c>
      <c r="B29" s="426" t="s">
        <v>559</v>
      </c>
      <c r="C29" s="517"/>
      <c r="D29" s="517"/>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4.6453578358431457E-3</v>
      </c>
      <c r="D36" s="482">
        <v>0.33904018558430365</v>
      </c>
      <c r="E36" s="483"/>
      <c r="F36" s="482">
        <f>C12/C15*C36+C13/C15*D36</f>
        <v>1.3465262465411316E-2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0.97750884212604583</v>
      </c>
    </row>
    <row r="45" spans="1:13">
      <c r="A45" s="405" t="s">
        <v>579</v>
      </c>
      <c r="B45" s="405" t="s">
        <v>44</v>
      </c>
      <c r="C45" s="482">
        <v>0.58522814620708652</v>
      </c>
      <c r="D45" s="482">
        <v>1</v>
      </c>
      <c r="E45" s="482"/>
      <c r="F45" s="482">
        <f>1-F54-F55-F57</f>
        <v>0.59616805283815832</v>
      </c>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7.4685940067899831E-2</v>
      </c>
      <c r="D55" s="482"/>
      <c r="E55" s="482"/>
      <c r="F55" s="482">
        <f>C55*$C$12/$C$15</f>
        <v>7.2716044561429771E-2</v>
      </c>
    </row>
    <row r="56" spans="1:13">
      <c r="A56" s="405" t="s">
        <v>600</v>
      </c>
      <c r="B56" s="405" t="s">
        <v>601</v>
      </c>
      <c r="C56" s="482"/>
      <c r="D56" s="482"/>
      <c r="E56" s="482"/>
      <c r="F56" s="482"/>
    </row>
    <row r="57" spans="1:13">
      <c r="A57" s="405" t="s">
        <v>602</v>
      </c>
      <c r="B57" s="405" t="s">
        <v>603</v>
      </c>
      <c r="C57" s="482">
        <v>0.34008591372501734</v>
      </c>
      <c r="D57" s="482"/>
      <c r="E57" s="482"/>
      <c r="F57" s="482">
        <f>C57*$C$12/$C$15</f>
        <v>0.3311159026004119</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482">
        <v>3.3719021571377232E-2</v>
      </c>
      <c r="D99" s="482">
        <v>1.2700363678073963E-2</v>
      </c>
      <c r="E99" s="482"/>
      <c r="F99" s="482">
        <v>3.3164639318192669E-2</v>
      </c>
    </row>
    <row r="100" spans="1:7">
      <c r="A100" s="405" t="s">
        <v>664</v>
      </c>
      <c r="B100" s="428" t="s">
        <v>665</v>
      </c>
      <c r="C100" s="482">
        <v>5.0111843614097339E-2</v>
      </c>
      <c r="D100" s="482">
        <v>4.0587407474552674E-2</v>
      </c>
      <c r="E100" s="482"/>
      <c r="F100" s="482">
        <v>4.9860629745250108E-2</v>
      </c>
    </row>
    <row r="101" spans="1:7">
      <c r="A101" s="405" t="s">
        <v>666</v>
      </c>
      <c r="B101" s="428" t="s">
        <v>667</v>
      </c>
      <c r="C101" s="482">
        <v>0.15780048589072312</v>
      </c>
      <c r="D101" s="482">
        <v>0.12523918764099146</v>
      </c>
      <c r="E101" s="482"/>
      <c r="F101" s="482">
        <v>0.1569416581776534</v>
      </c>
    </row>
    <row r="102" spans="1:7">
      <c r="A102" s="405" t="s">
        <v>668</v>
      </c>
      <c r="B102" s="428" t="s">
        <v>669</v>
      </c>
      <c r="C102" s="482">
        <v>7.0879193791477141E-2</v>
      </c>
      <c r="D102" s="482">
        <v>4.75358238495735E-2</v>
      </c>
      <c r="E102" s="482"/>
      <c r="F102" s="482">
        <v>7.026349558224769E-2</v>
      </c>
    </row>
    <row r="103" spans="1:7">
      <c r="A103" s="405" t="s">
        <v>670</v>
      </c>
      <c r="B103" s="428" t="s" vm="2">
        <v>671</v>
      </c>
      <c r="C103" s="482">
        <v>2.519249584419234E-2</v>
      </c>
      <c r="D103" s="482">
        <v>0.13761117905483589</v>
      </c>
      <c r="E103" s="482"/>
      <c r="F103" s="482">
        <v>2.815761965060886E-2</v>
      </c>
    </row>
    <row r="104" spans="1:7">
      <c r="A104" s="405" t="s">
        <v>672</v>
      </c>
      <c r="B104" s="428" t="s" vm="3">
        <v>673</v>
      </c>
      <c r="C104" s="482">
        <v>0.11772141245183627</v>
      </c>
      <c r="D104" s="482">
        <v>7.0257325988230382E-2</v>
      </c>
      <c r="E104" s="482"/>
      <c r="F104" s="482">
        <v>0.11646951295698678</v>
      </c>
    </row>
    <row r="105" spans="1:7">
      <c r="A105" s="405" t="s">
        <v>674</v>
      </c>
      <c r="B105" s="428" t="s" vm="4">
        <v>675</v>
      </c>
      <c r="C105" s="482">
        <v>2.5372557324564834E-2</v>
      </c>
      <c r="D105" s="482">
        <v>3.07395467470453E-2</v>
      </c>
      <c r="E105" s="482"/>
      <c r="F105" s="482">
        <v>2.5514115539364099E-2</v>
      </c>
    </row>
    <row r="106" spans="1:7">
      <c r="A106" s="405" t="s">
        <v>676</v>
      </c>
      <c r="B106" s="428" t="s" vm="5">
        <v>677</v>
      </c>
      <c r="C106" s="482">
        <v>1.0451949226002958E-2</v>
      </c>
      <c r="D106" s="482">
        <v>2.3463801271139122E-3</v>
      </c>
      <c r="E106" s="482"/>
      <c r="F106" s="482">
        <v>1.0238158998139886E-2</v>
      </c>
    </row>
    <row r="107" spans="1:7">
      <c r="A107" s="405" t="s">
        <v>678</v>
      </c>
      <c r="B107" s="428" t="s" vm="6">
        <v>679</v>
      </c>
      <c r="C107" s="482">
        <v>9.373553013471482E-2</v>
      </c>
      <c r="D107" s="482">
        <v>0.53298278543958211</v>
      </c>
      <c r="E107" s="482"/>
      <c r="F107" s="482">
        <v>0.10532099312370194</v>
      </c>
    </row>
    <row r="108" spans="1:7">
      <c r="A108" s="433"/>
      <c r="B108" s="434" t="s">
        <v>680</v>
      </c>
      <c r="C108" s="433" t="s">
        <v>567</v>
      </c>
      <c r="D108" s="433" t="s">
        <v>568</v>
      </c>
      <c r="E108" s="435"/>
      <c r="F108" s="436" t="s">
        <v>532</v>
      </c>
      <c r="G108" s="436"/>
    </row>
    <row r="109" spans="1:7">
      <c r="A109" s="405" t="s">
        <v>681</v>
      </c>
      <c r="B109" s="405" t="s">
        <v>682</v>
      </c>
      <c r="C109" s="482">
        <v>0.75404531682777254</v>
      </c>
      <c r="D109" s="482">
        <v>0.4929527390735034</v>
      </c>
      <c r="E109" s="482"/>
      <c r="F109" s="482">
        <v>0.74715881188155064</v>
      </c>
    </row>
    <row r="110" spans="1:7">
      <c r="A110" s="405" t="s">
        <v>683</v>
      </c>
      <c r="B110" s="405" t="s">
        <v>684</v>
      </c>
      <c r="C110" s="482">
        <v>0.24595468317223115</v>
      </c>
      <c r="D110" s="482">
        <v>0.5070472609264961</v>
      </c>
      <c r="E110" s="482"/>
      <c r="F110" s="482">
        <v>0.25284118811845291</v>
      </c>
    </row>
    <row r="111" spans="1:7">
      <c r="A111" s="405" t="s">
        <v>685</v>
      </c>
      <c r="B111" s="405" t="s">
        <v>116</v>
      </c>
      <c r="C111" s="482">
        <v>0</v>
      </c>
      <c r="D111" s="482">
        <v>0</v>
      </c>
      <c r="E111" s="482"/>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2.1227985459891154E-2</v>
      </c>
      <c r="D119" s="482">
        <v>8.5285976312964543E-2</v>
      </c>
      <c r="E119" s="482"/>
      <c r="F119" s="482">
        <v>2.2917561144688684E-2</v>
      </c>
    </row>
    <row r="120" spans="1:7">
      <c r="A120" s="405" t="s">
        <v>694</v>
      </c>
      <c r="B120" s="405" t="s">
        <v>695</v>
      </c>
      <c r="C120" s="482">
        <v>0.85377072347052008</v>
      </c>
      <c r="D120" s="482">
        <v>0.91471402368703547</v>
      </c>
      <c r="E120" s="482"/>
      <c r="F120" s="482">
        <v>0.85537814694456116</v>
      </c>
    </row>
    <row r="121" spans="1:7">
      <c r="A121" s="405" t="s">
        <v>696</v>
      </c>
      <c r="B121" s="405" t="s">
        <v>116</v>
      </c>
      <c r="C121" s="482">
        <v>0.12500129106958874</v>
      </c>
      <c r="D121" s="482">
        <v>0</v>
      </c>
      <c r="E121" s="517"/>
      <c r="F121" s="482">
        <v>0.12170429191075012</v>
      </c>
    </row>
    <row r="122" spans="1:7">
      <c r="A122" s="405" t="s">
        <v>697</v>
      </c>
      <c r="B122" s="405"/>
      <c r="C122" s="517"/>
      <c r="D122" s="517"/>
      <c r="E122" s="517"/>
      <c r="F122" s="517"/>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5.3557078181777192E-2</v>
      </c>
      <c r="D129" s="482">
        <v>3.4288423868062613E-2</v>
      </c>
      <c r="E129" s="482"/>
      <c r="F129" s="482">
        <v>5.3048853534490126E-2</v>
      </c>
    </row>
    <row r="130" spans="1:7">
      <c r="A130" s="405" t="s">
        <v>706</v>
      </c>
      <c r="B130" s="428" t="s">
        <v>707</v>
      </c>
      <c r="C130" s="482">
        <v>0.1651448913098543</v>
      </c>
      <c r="D130" s="482">
        <v>3.5875936941577459E-2</v>
      </c>
      <c r="E130" s="517"/>
      <c r="F130" s="482">
        <v>0.16173532945517802</v>
      </c>
    </row>
    <row r="131" spans="1:7">
      <c r="A131" s="405" t="s">
        <v>708</v>
      </c>
      <c r="B131" s="428" t="s">
        <v>709</v>
      </c>
      <c r="C131" s="482">
        <v>0.2636611472518019</v>
      </c>
      <c r="D131" s="482">
        <v>6.0105748704452545E-2</v>
      </c>
      <c r="E131" s="517"/>
      <c r="F131" s="482">
        <v>0.25829222688269904</v>
      </c>
    </row>
    <row r="132" spans="1:7">
      <c r="A132" s="405" t="s">
        <v>710</v>
      </c>
      <c r="B132" s="428" t="s">
        <v>711</v>
      </c>
      <c r="C132" s="482">
        <v>0.23369975982176211</v>
      </c>
      <c r="D132" s="482">
        <v>0.31430067976954623</v>
      </c>
      <c r="E132" s="517"/>
      <c r="F132" s="482">
        <v>0.23582566718636305</v>
      </c>
    </row>
    <row r="133" spans="1:7">
      <c r="A133" s="405" t="s">
        <v>712</v>
      </c>
      <c r="B133" s="428" t="s">
        <v>713</v>
      </c>
      <c r="C133" s="482">
        <v>0.28393712343480698</v>
      </c>
      <c r="D133" s="482">
        <v>0.55542921071636064</v>
      </c>
      <c r="E133" s="517"/>
      <c r="F133" s="482">
        <v>0.29109792294127218</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5">
        <v>130057944.96830766</v>
      </c>
      <c r="D146" s="517"/>
      <c r="E146" s="521"/>
      <c r="F146" s="521"/>
      <c r="G146" s="521"/>
    </row>
    <row r="147" spans="1:7">
      <c r="A147" s="423"/>
      <c r="B147" s="496"/>
      <c r="C147" s="515"/>
      <c r="D147" s="521"/>
      <c r="E147" s="521"/>
      <c r="F147" s="521"/>
      <c r="G147" s="521"/>
    </row>
    <row r="148" spans="1:7">
      <c r="A148" s="405"/>
      <c r="B148" s="428" t="s">
        <v>28</v>
      </c>
      <c r="C148" s="515"/>
      <c r="D148" s="521"/>
      <c r="E148" s="521"/>
      <c r="F148" s="521"/>
      <c r="G148" s="521"/>
    </row>
    <row r="149" spans="1:7">
      <c r="A149" s="405" t="s">
        <v>731</v>
      </c>
      <c r="B149" s="405" t="s">
        <v>732</v>
      </c>
      <c r="C149" s="523">
        <v>1925.306053079996</v>
      </c>
      <c r="D149" s="517">
        <v>41519</v>
      </c>
      <c r="E149" s="521"/>
      <c r="F149" s="519">
        <v>0.17060167120042474</v>
      </c>
      <c r="G149" s="519">
        <v>0.47811094452773611</v>
      </c>
    </row>
    <row r="150" spans="1:7">
      <c r="A150" s="405" t="s">
        <v>733</v>
      </c>
      <c r="B150" s="405" t="s">
        <v>734</v>
      </c>
      <c r="C150" s="523">
        <v>7043.5538606599985</v>
      </c>
      <c r="D150" s="517">
        <v>39887</v>
      </c>
      <c r="E150" s="521"/>
      <c r="F150" s="519">
        <v>0.6241304118358052</v>
      </c>
      <c r="G150" s="519">
        <v>0.46000461307807633</v>
      </c>
    </row>
    <row r="151" spans="1:7">
      <c r="A151" s="405" t="s">
        <v>735</v>
      </c>
      <c r="B151" s="405" t="s">
        <v>736</v>
      </c>
      <c r="C151" s="523">
        <v>1665.2205919299981</v>
      </c>
      <c r="D151" s="517">
        <v>4581</v>
      </c>
      <c r="E151" s="521"/>
      <c r="F151" s="519">
        <v>0.14755545771340953</v>
      </c>
      <c r="G151" s="519">
        <v>5.2831276669357628E-2</v>
      </c>
    </row>
    <row r="152" spans="1:7">
      <c r="A152" s="405" t="s">
        <v>737</v>
      </c>
      <c r="B152" s="405" t="s">
        <v>738</v>
      </c>
      <c r="C152" s="523">
        <v>415.24677665999991</v>
      </c>
      <c r="D152" s="517">
        <v>662</v>
      </c>
      <c r="E152" s="521"/>
      <c r="F152" s="519">
        <v>3.6795081979541136E-2</v>
      </c>
      <c r="G152" s="519">
        <v>7.6346442163533618E-3</v>
      </c>
    </row>
    <row r="153" spans="1:7">
      <c r="A153" s="405" t="s">
        <v>739</v>
      </c>
      <c r="B153" s="405" t="s">
        <v>740</v>
      </c>
      <c r="C153" s="523">
        <v>204.5616872600001</v>
      </c>
      <c r="D153" s="517">
        <v>119</v>
      </c>
      <c r="E153" s="521"/>
      <c r="F153" s="519">
        <v>1.8126243177964216E-2</v>
      </c>
      <c r="G153" s="519">
        <v>1.3723907277130665E-3</v>
      </c>
    </row>
    <row r="154" spans="1:7">
      <c r="A154" s="405" t="s">
        <v>741</v>
      </c>
      <c r="B154" s="405" t="s">
        <v>742</v>
      </c>
      <c r="C154" s="523">
        <v>31.499031199999997</v>
      </c>
      <c r="D154" s="517">
        <v>4</v>
      </c>
      <c r="E154" s="521"/>
      <c r="F154" s="519">
        <v>2.7911340928459755E-3</v>
      </c>
      <c r="G154" s="519">
        <v>4.613078076346442E-5</v>
      </c>
    </row>
    <row r="155" spans="1:7">
      <c r="A155" s="405" t="s">
        <v>743</v>
      </c>
      <c r="B155" s="428" t="s">
        <v>744</v>
      </c>
      <c r="C155" s="405"/>
      <c r="D155" s="423"/>
      <c r="E155" s="423"/>
      <c r="F155" s="447" t="s">
        <v>149</v>
      </c>
      <c r="G155" s="447" t="s">
        <v>149</v>
      </c>
    </row>
    <row r="156" spans="1:7">
      <c r="A156" s="405" t="s">
        <v>745</v>
      </c>
      <c r="B156" s="428" t="s">
        <v>744</v>
      </c>
      <c r="C156" s="423"/>
      <c r="D156" s="423"/>
      <c r="E156" s="423"/>
      <c r="F156" s="447" t="s">
        <v>149</v>
      </c>
      <c r="G156" s="447" t="s">
        <v>149</v>
      </c>
    </row>
    <row r="157" spans="1:7">
      <c r="A157" s="405" t="s">
        <v>746</v>
      </c>
      <c r="B157" s="428" t="s">
        <v>744</v>
      </c>
      <c r="C157" s="423"/>
      <c r="D157" s="528"/>
      <c r="E157" s="423"/>
      <c r="F157" s="447" t="s">
        <v>149</v>
      </c>
      <c r="G157" s="447" t="s">
        <v>149</v>
      </c>
    </row>
    <row r="158" spans="1:7">
      <c r="A158" s="405" t="s">
        <v>747</v>
      </c>
      <c r="B158" s="428" t="s">
        <v>744</v>
      </c>
      <c r="C158" s="423"/>
      <c r="D158" s="423"/>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51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497"/>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527"/>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497"/>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497"/>
      <c r="E171" s="499"/>
      <c r="F171" s="498" t="s">
        <v>149</v>
      </c>
      <c r="G171" s="498" t="s">
        <v>149</v>
      </c>
    </row>
    <row r="172" spans="1:7">
      <c r="A172" s="412" t="s">
        <v>761</v>
      </c>
      <c r="B172" s="429" t="s">
        <v>744</v>
      </c>
      <c r="C172" s="497"/>
      <c r="D172" s="497"/>
      <c r="E172" s="499"/>
      <c r="F172" s="498" t="s">
        <v>149</v>
      </c>
      <c r="G172" s="498" t="s">
        <v>149</v>
      </c>
    </row>
    <row r="173" spans="1:7">
      <c r="A173" s="405" t="s">
        <v>762</v>
      </c>
      <c r="B173" s="449" t="s">
        <v>118</v>
      </c>
      <c r="C173" s="440">
        <f>SUM(C149:C154)</f>
        <v>11285.388000789993</v>
      </c>
      <c r="D173" s="512">
        <f t="shared" ref="D173:G173" si="0">SUM(D149:D154)</f>
        <v>86772</v>
      </c>
      <c r="E173" s="511"/>
      <c r="F173" s="511">
        <f t="shared" si="0"/>
        <v>0.99999999999999067</v>
      </c>
      <c r="G173" s="511">
        <f t="shared" si="0"/>
        <v>1</v>
      </c>
    </row>
    <row r="174" spans="1:7">
      <c r="A174" s="433"/>
      <c r="B174" s="441" t="s">
        <v>763</v>
      </c>
      <c r="C174" s="433" t="s">
        <v>726</v>
      </c>
      <c r="D174" s="433" t="s">
        <v>727</v>
      </c>
      <c r="E174" s="435"/>
      <c r="F174" s="433" t="s">
        <v>567</v>
      </c>
      <c r="G174" s="433" t="s">
        <v>728</v>
      </c>
    </row>
    <row r="175" spans="1:7">
      <c r="A175" s="405" t="s">
        <v>764</v>
      </c>
      <c r="B175" s="405" t="s">
        <v>765</v>
      </c>
      <c r="C175" s="482">
        <v>0.59418741765349048</v>
      </c>
      <c r="D175" s="517"/>
      <c r="E175" s="517"/>
      <c r="F175" s="524"/>
      <c r="G175" s="524"/>
    </row>
    <row r="176" spans="1:7">
      <c r="A176" s="405"/>
      <c r="B176" s="405"/>
      <c r="C176" s="517"/>
      <c r="D176" s="517"/>
      <c r="E176" s="517"/>
      <c r="F176" s="524"/>
      <c r="G176" s="524"/>
    </row>
    <row r="177" spans="1:7">
      <c r="A177" s="405"/>
      <c r="B177" s="428" t="s">
        <v>766</v>
      </c>
      <c r="C177" s="517"/>
      <c r="D177" s="517"/>
      <c r="E177" s="517"/>
      <c r="F177" s="524"/>
      <c r="G177" s="524"/>
    </row>
    <row r="178" spans="1:7">
      <c r="A178" s="405" t="s">
        <v>767</v>
      </c>
      <c r="B178" s="405" t="s">
        <v>768</v>
      </c>
      <c r="C178" s="515">
        <v>2042609438.1600108</v>
      </c>
      <c r="D178" s="517">
        <v>25400</v>
      </c>
      <c r="E178" s="517"/>
      <c r="F178" s="519">
        <v>0.18099513441779622</v>
      </c>
      <c r="G178" s="519">
        <v>0.29226582409852514</v>
      </c>
    </row>
    <row r="179" spans="1:7">
      <c r="A179" s="405" t="s">
        <v>769</v>
      </c>
      <c r="B179" s="405" t="s">
        <v>770</v>
      </c>
      <c r="C179" s="515">
        <v>1511272669.339988</v>
      </c>
      <c r="D179" s="517">
        <v>12295</v>
      </c>
      <c r="E179" s="517"/>
      <c r="F179" s="519">
        <v>0.13391410815775068</v>
      </c>
      <c r="G179" s="519">
        <v>0.14177977144570394</v>
      </c>
    </row>
    <row r="180" spans="1:7">
      <c r="A180" s="405" t="s">
        <v>771</v>
      </c>
      <c r="B180" s="405" t="s">
        <v>772</v>
      </c>
      <c r="C180" s="515">
        <v>1843814322.130003</v>
      </c>
      <c r="D180" s="517">
        <v>12988</v>
      </c>
      <c r="E180" s="517"/>
      <c r="F180" s="519">
        <v>0.16338067614519899</v>
      </c>
      <c r="G180" s="519">
        <v>0.14977109975899169</v>
      </c>
    </row>
    <row r="181" spans="1:7">
      <c r="A181" s="405" t="s">
        <v>773</v>
      </c>
      <c r="B181" s="405" t="s">
        <v>774</v>
      </c>
      <c r="C181" s="515">
        <v>2143385595.4199953</v>
      </c>
      <c r="D181" s="517">
        <v>13680</v>
      </c>
      <c r="E181" s="517"/>
      <c r="F181" s="519">
        <v>0.18992573363626788</v>
      </c>
      <c r="G181" s="519">
        <v>0.15775089657399186</v>
      </c>
    </row>
    <row r="182" spans="1:7">
      <c r="A182" s="405" t="s">
        <v>775</v>
      </c>
      <c r="B182" s="405" t="s">
        <v>776</v>
      </c>
      <c r="C182" s="515">
        <v>2161018003.2099957</v>
      </c>
      <c r="D182" s="517">
        <v>12346</v>
      </c>
      <c r="E182" s="517"/>
      <c r="F182" s="519">
        <v>0.19148814405483444</v>
      </c>
      <c r="G182" s="519">
        <v>0.14236787785837013</v>
      </c>
    </row>
    <row r="183" spans="1:7">
      <c r="A183" s="405" t="s">
        <v>777</v>
      </c>
      <c r="B183" s="405" t="s">
        <v>778</v>
      </c>
      <c r="C183" s="515">
        <v>953541737.52999985</v>
      </c>
      <c r="D183" s="517">
        <v>5691</v>
      </c>
      <c r="E183" s="517"/>
      <c r="F183" s="519">
        <v>8.4493482852626867E-2</v>
      </c>
      <c r="G183" s="519">
        <v>6.5625756754575118E-2</v>
      </c>
    </row>
    <row r="184" spans="1:7">
      <c r="A184" s="405" t="s">
        <v>779</v>
      </c>
      <c r="B184" s="405" t="s">
        <v>780</v>
      </c>
      <c r="C184" s="515">
        <v>340913153.01000077</v>
      </c>
      <c r="D184" s="517">
        <v>2319</v>
      </c>
      <c r="E184" s="517"/>
      <c r="F184" s="519">
        <v>3.0208367934370796E-2</v>
      </c>
      <c r="G184" s="519">
        <v>2.6741544528880636E-2</v>
      </c>
    </row>
    <row r="185" spans="1:7">
      <c r="A185" s="405" t="s">
        <v>781</v>
      </c>
      <c r="B185" s="405" t="s">
        <v>782</v>
      </c>
      <c r="C185" s="515">
        <v>288833081.99000013</v>
      </c>
      <c r="D185" s="517">
        <v>2053</v>
      </c>
      <c r="E185" s="517"/>
      <c r="F185" s="519">
        <v>2.5593544676512543E-2</v>
      </c>
      <c r="G185" s="519">
        <v>2.3674165984386351E-2</v>
      </c>
    </row>
    <row r="186" spans="1:7">
      <c r="A186" s="405" t="s">
        <v>783</v>
      </c>
      <c r="B186" s="449" t="s">
        <v>118</v>
      </c>
      <c r="C186" s="437">
        <f>SUM(C178:C185)</f>
        <v>11285388000.789993</v>
      </c>
      <c r="D186" s="513">
        <f t="shared" ref="D186:G186" si="1">SUM(D178:D185)</f>
        <v>86772</v>
      </c>
      <c r="E186" s="437"/>
      <c r="F186" s="511">
        <f t="shared" si="1"/>
        <v>0.99999919187535835</v>
      </c>
      <c r="G186" s="511">
        <f t="shared" si="1"/>
        <v>0.99997693700342494</v>
      </c>
    </row>
    <row r="187" spans="1:7">
      <c r="A187" s="405" t="s">
        <v>784</v>
      </c>
      <c r="B187" s="451" t="s">
        <v>785</v>
      </c>
      <c r="C187" s="437"/>
      <c r="D187" s="502"/>
      <c r="E187" s="405"/>
      <c r="F187" s="447"/>
      <c r="G187" s="447"/>
    </row>
    <row r="188" spans="1:7">
      <c r="A188" s="405" t="s">
        <v>786</v>
      </c>
      <c r="B188" s="451" t="s">
        <v>787</v>
      </c>
      <c r="C188" s="439"/>
      <c r="D188" s="502"/>
      <c r="E188" s="405"/>
      <c r="F188" s="447"/>
      <c r="G188" s="447"/>
    </row>
    <row r="189" spans="1:7">
      <c r="A189" s="405" t="s">
        <v>788</v>
      </c>
      <c r="B189" s="451" t="s">
        <v>789</v>
      </c>
      <c r="C189" s="439"/>
      <c r="D189" s="502"/>
      <c r="E189" s="405"/>
      <c r="F189" s="447"/>
      <c r="G189" s="447"/>
    </row>
    <row r="190" spans="1:7">
      <c r="A190" s="405" t="s">
        <v>790</v>
      </c>
      <c r="B190" s="451" t="s">
        <v>791</v>
      </c>
      <c r="C190" s="439"/>
      <c r="D190" s="502"/>
      <c r="E190" s="405"/>
      <c r="F190" s="447"/>
      <c r="G190" s="447"/>
    </row>
    <row r="191" spans="1:7">
      <c r="A191" s="405" t="s">
        <v>792</v>
      </c>
      <c r="B191" s="451" t="s">
        <v>793</v>
      </c>
      <c r="C191" s="439"/>
      <c r="D191" s="502"/>
      <c r="E191" s="405"/>
      <c r="F191" s="447"/>
      <c r="G191" s="447"/>
    </row>
    <row r="192" spans="1:7">
      <c r="A192" s="405" t="s">
        <v>794</v>
      </c>
      <c r="B192" s="451" t="s">
        <v>795</v>
      </c>
      <c r="C192" s="439"/>
      <c r="D192" s="502"/>
      <c r="E192" s="405"/>
      <c r="F192" s="447"/>
      <c r="G192" s="447"/>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0.94500643066357537</v>
      </c>
      <c r="D219" s="405"/>
      <c r="E219" s="500"/>
      <c r="F219" s="500"/>
      <c r="G219" s="500"/>
    </row>
    <row r="220" spans="1:7">
      <c r="A220" s="405" t="s">
        <v>822</v>
      </c>
      <c r="B220" s="405" t="s">
        <v>823</v>
      </c>
      <c r="C220" s="482">
        <v>1.8433765855940221E-5</v>
      </c>
      <c r="D220" s="405"/>
      <c r="E220" s="500"/>
      <c r="F220" s="500"/>
    </row>
    <row r="221" spans="1:7">
      <c r="A221" s="405" t="s">
        <v>824</v>
      </c>
      <c r="B221" s="405" t="s">
        <v>825</v>
      </c>
      <c r="C221" s="482">
        <v>0</v>
      </c>
      <c r="D221" s="405"/>
      <c r="E221" s="500"/>
      <c r="F221" s="500"/>
    </row>
    <row r="222" spans="1:7">
      <c r="A222" s="405" t="s">
        <v>826</v>
      </c>
      <c r="B222" s="405" t="s">
        <v>827</v>
      </c>
      <c r="C222" s="482">
        <v>0</v>
      </c>
      <c r="D222" s="405"/>
      <c r="E222" s="500"/>
      <c r="F222" s="500"/>
    </row>
    <row r="223" spans="1:7">
      <c r="A223" s="405" t="s">
        <v>828</v>
      </c>
      <c r="B223" s="428" t="s">
        <v>829</v>
      </c>
      <c r="C223" s="482">
        <v>0</v>
      </c>
      <c r="D223" s="423"/>
      <c r="E223" s="423"/>
      <c r="F223" s="423"/>
      <c r="G223" s="423"/>
    </row>
    <row r="224" spans="1:7">
      <c r="A224" s="405" t="s">
        <v>830</v>
      </c>
      <c r="B224" s="405" t="s">
        <v>116</v>
      </c>
      <c r="C224" s="482">
        <v>5.49751355705776E-2</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116</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C260" s="497"/>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C263" s="405"/>
      <c r="E263" s="415"/>
      <c r="F263" s="498" t="s">
        <v>149</v>
      </c>
      <c r="G263" s="498" t="s">
        <v>149</v>
      </c>
    </row>
    <row r="264" spans="1:7">
      <c r="A264" s="405" t="s">
        <v>879</v>
      </c>
      <c r="B264" s="428" t="s">
        <v>118</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3">
        <v>356.32159984848499</v>
      </c>
      <c r="D372" s="529"/>
      <c r="E372" s="521"/>
      <c r="F372" s="521"/>
      <c r="G372" s="521"/>
    </row>
    <row r="373" spans="1:7">
      <c r="A373" s="423"/>
      <c r="B373" s="405"/>
      <c r="C373" s="517"/>
      <c r="D373" s="521"/>
      <c r="E373" s="521"/>
      <c r="F373" s="521"/>
      <c r="G373" s="521"/>
    </row>
    <row r="374" spans="1:7">
      <c r="A374" s="405"/>
      <c r="B374" s="405" t="s">
        <v>28</v>
      </c>
      <c r="C374" s="517"/>
      <c r="D374" s="521"/>
      <c r="E374" s="521"/>
      <c r="F374" s="521"/>
      <c r="G374" s="521"/>
    </row>
    <row r="375" spans="1:7">
      <c r="A375" s="405" t="s">
        <v>1001</v>
      </c>
      <c r="B375" s="428" t="s">
        <v>732</v>
      </c>
      <c r="C375" s="523">
        <v>15.569653319999995</v>
      </c>
      <c r="D375" s="525">
        <v>376</v>
      </c>
      <c r="E375" s="521"/>
      <c r="F375" s="519">
        <v>5.0927165511788532E-2</v>
      </c>
      <c r="G375" s="519">
        <v>0.43822843822843821</v>
      </c>
    </row>
    <row r="376" spans="1:7">
      <c r="A376" s="405" t="s">
        <v>1002</v>
      </c>
      <c r="B376" s="428" t="s">
        <v>734</v>
      </c>
      <c r="C376" s="523">
        <v>54.49985460000002</v>
      </c>
      <c r="D376" s="525">
        <v>300</v>
      </c>
      <c r="E376" s="521"/>
      <c r="F376" s="519">
        <v>0.17826492719766038</v>
      </c>
      <c r="G376" s="519">
        <v>0.34965034965034963</v>
      </c>
    </row>
    <row r="377" spans="1:7">
      <c r="A377" s="405" t="s">
        <v>1003</v>
      </c>
      <c r="B377" s="428" t="s">
        <v>736</v>
      </c>
      <c r="C377" s="523">
        <v>25.689553760000003</v>
      </c>
      <c r="D377" s="525">
        <v>67</v>
      </c>
      <c r="E377" s="521"/>
      <c r="F377" s="519">
        <v>8.4028599055506151E-2</v>
      </c>
      <c r="G377" s="519">
        <v>7.8088578088578095E-2</v>
      </c>
    </row>
    <row r="378" spans="1:7">
      <c r="A378" s="405" t="s">
        <v>1004</v>
      </c>
      <c r="B378" s="428" t="s">
        <v>738</v>
      </c>
      <c r="C378" s="523">
        <v>38.643965279999989</v>
      </c>
      <c r="D378" s="525">
        <v>56</v>
      </c>
      <c r="E378" s="521"/>
      <c r="F378" s="519">
        <v>0.12640150524856844</v>
      </c>
      <c r="G378" s="519">
        <v>6.5268065268065265E-2</v>
      </c>
    </row>
    <row r="379" spans="1:7">
      <c r="A379" s="405" t="s">
        <v>1005</v>
      </c>
      <c r="B379" s="428" t="s">
        <v>740</v>
      </c>
      <c r="C379" s="523">
        <v>96.008197369999976</v>
      </c>
      <c r="D379" s="525">
        <v>54</v>
      </c>
      <c r="E379" s="521"/>
      <c r="F379" s="519">
        <v>0.31403559587738167</v>
      </c>
      <c r="G379" s="519">
        <v>6.2937062937062943E-2</v>
      </c>
    </row>
    <row r="380" spans="1:7">
      <c r="A380" s="405" t="s">
        <v>1006</v>
      </c>
      <c r="B380" s="428" t="s">
        <v>742</v>
      </c>
      <c r="C380" s="523">
        <v>75.31270834</v>
      </c>
      <c r="D380" s="525">
        <v>5</v>
      </c>
      <c r="E380" s="521"/>
      <c r="F380" s="519">
        <v>0.24634220710909441</v>
      </c>
      <c r="G380" s="519">
        <v>5.8275058275058279E-3</v>
      </c>
    </row>
    <row r="381" spans="1:7">
      <c r="A381" s="405" t="s">
        <v>1007</v>
      </c>
      <c r="B381" s="428" t="s">
        <v>744</v>
      </c>
      <c r="C381" s="516"/>
      <c r="D381" s="525"/>
      <c r="E381" s="521"/>
      <c r="F381" s="519" t="s">
        <v>149</v>
      </c>
      <c r="G381" s="519" t="s">
        <v>149</v>
      </c>
    </row>
    <row r="382" spans="1:7">
      <c r="A382" s="405" t="s">
        <v>1009</v>
      </c>
      <c r="B382" s="428" t="s">
        <v>744</v>
      </c>
      <c r="C382" s="516"/>
      <c r="D382" s="525"/>
      <c r="E382" s="521"/>
      <c r="F382" s="519" t="s">
        <v>149</v>
      </c>
      <c r="G382" s="519" t="s">
        <v>149</v>
      </c>
    </row>
    <row r="383" spans="1:7">
      <c r="A383" s="405" t="s">
        <v>1010</v>
      </c>
      <c r="B383" s="428" t="s">
        <v>744</v>
      </c>
      <c r="C383" s="516"/>
      <c r="D383" s="525"/>
      <c r="E383" s="521"/>
      <c r="F383" s="519" t="s">
        <v>149</v>
      </c>
      <c r="G383" s="519" t="s">
        <v>149</v>
      </c>
    </row>
    <row r="384" spans="1:7">
      <c r="A384" s="405" t="s">
        <v>1011</v>
      </c>
      <c r="B384" s="428" t="s">
        <v>744</v>
      </c>
      <c r="C384" s="516"/>
      <c r="D384" s="525"/>
      <c r="E384" s="530"/>
      <c r="F384" s="519" t="s">
        <v>149</v>
      </c>
      <c r="G384" s="519" t="s">
        <v>149</v>
      </c>
    </row>
    <row r="385" spans="1:7">
      <c r="A385" s="405" t="s">
        <v>1012</v>
      </c>
      <c r="B385" s="428" t="s">
        <v>744</v>
      </c>
      <c r="C385" s="516"/>
      <c r="D385" s="525"/>
      <c r="E385" s="530"/>
      <c r="F385" s="519" t="s">
        <v>149</v>
      </c>
      <c r="G385" s="519" t="s">
        <v>149</v>
      </c>
    </row>
    <row r="386" spans="1:7">
      <c r="A386" s="405" t="s">
        <v>1013</v>
      </c>
      <c r="B386" s="428" t="s">
        <v>744</v>
      </c>
      <c r="C386" s="516"/>
      <c r="D386" s="525"/>
      <c r="E386" s="530"/>
      <c r="F386" s="519" t="s">
        <v>149</v>
      </c>
      <c r="G386" s="519" t="s">
        <v>149</v>
      </c>
    </row>
    <row r="387" spans="1:7">
      <c r="A387" s="405" t="s">
        <v>1014</v>
      </c>
      <c r="B387" s="428" t="s">
        <v>744</v>
      </c>
      <c r="C387" s="516"/>
      <c r="D387" s="525"/>
      <c r="E387" s="530"/>
      <c r="F387" s="519" t="s">
        <v>149</v>
      </c>
      <c r="G387" s="519" t="s">
        <v>149</v>
      </c>
    </row>
    <row r="388" spans="1:7">
      <c r="A388" s="405" t="s">
        <v>1015</v>
      </c>
      <c r="B388" s="428" t="s">
        <v>744</v>
      </c>
      <c r="C388" s="516"/>
      <c r="D388" s="525"/>
      <c r="E388" s="530"/>
      <c r="F388" s="519" t="s">
        <v>149</v>
      </c>
      <c r="G388" s="519" t="s">
        <v>149</v>
      </c>
    </row>
    <row r="389" spans="1:7">
      <c r="A389" s="405" t="s">
        <v>1016</v>
      </c>
      <c r="B389" s="428" t="s">
        <v>744</v>
      </c>
      <c r="C389" s="516"/>
      <c r="D389" s="525"/>
      <c r="E389" s="530"/>
      <c r="F389" s="519" t="s">
        <v>149</v>
      </c>
      <c r="G389" s="519" t="s">
        <v>149</v>
      </c>
    </row>
    <row r="390" spans="1:7">
      <c r="A390" s="405" t="s">
        <v>1017</v>
      </c>
      <c r="B390" s="428" t="s">
        <v>744</v>
      </c>
      <c r="C390" s="516"/>
      <c r="D390" s="525"/>
      <c r="E390" s="517"/>
      <c r="F390" s="519" t="s">
        <v>149</v>
      </c>
      <c r="G390" s="519" t="s">
        <v>149</v>
      </c>
    </row>
    <row r="391" spans="1:7">
      <c r="A391" s="405" t="s">
        <v>1018</v>
      </c>
      <c r="B391" s="428" t="s">
        <v>744</v>
      </c>
      <c r="C391" s="516"/>
      <c r="D391" s="525"/>
      <c r="E391" s="500"/>
      <c r="F391" s="519" t="s">
        <v>149</v>
      </c>
      <c r="G391" s="519" t="s">
        <v>149</v>
      </c>
    </row>
    <row r="392" spans="1:7">
      <c r="A392" s="405" t="s">
        <v>1019</v>
      </c>
      <c r="B392" s="428" t="s">
        <v>744</v>
      </c>
      <c r="C392" s="516"/>
      <c r="D392" s="525"/>
      <c r="E392" s="500"/>
      <c r="F392" s="519" t="s">
        <v>149</v>
      </c>
      <c r="G392" s="519" t="s">
        <v>149</v>
      </c>
    </row>
    <row r="393" spans="1:7">
      <c r="A393" s="405" t="s">
        <v>1020</v>
      </c>
      <c r="B393" s="428" t="s">
        <v>744</v>
      </c>
      <c r="C393" s="516"/>
      <c r="D393" s="525"/>
      <c r="E393" s="500"/>
      <c r="F393" s="519" t="s">
        <v>149</v>
      </c>
      <c r="G393" s="519" t="s">
        <v>149</v>
      </c>
    </row>
    <row r="394" spans="1:7">
      <c r="A394" s="405" t="s">
        <v>1021</v>
      </c>
      <c r="B394" s="428" t="s">
        <v>744</v>
      </c>
      <c r="C394" s="439"/>
      <c r="D394" s="502"/>
      <c r="E394" s="500"/>
      <c r="F394" s="447" t="s">
        <v>149</v>
      </c>
      <c r="G394" s="447" t="s">
        <v>149</v>
      </c>
    </row>
    <row r="395" spans="1:7">
      <c r="A395" s="405" t="s">
        <v>1022</v>
      </c>
      <c r="B395" s="428" t="s">
        <v>744</v>
      </c>
      <c r="C395" s="439"/>
      <c r="D395" s="502"/>
      <c r="E395" s="500"/>
      <c r="F395" s="447" t="s">
        <v>149</v>
      </c>
      <c r="G395" s="447" t="s">
        <v>149</v>
      </c>
    </row>
    <row r="396" spans="1:7">
      <c r="A396" s="405" t="s">
        <v>1023</v>
      </c>
      <c r="B396" s="428" t="s">
        <v>744</v>
      </c>
      <c r="C396" s="439"/>
      <c r="D396" s="502"/>
      <c r="E396" s="500"/>
      <c r="F396" s="447" t="s">
        <v>149</v>
      </c>
      <c r="G396" s="447" t="s">
        <v>149</v>
      </c>
    </row>
    <row r="397" spans="1:7">
      <c r="A397" s="405" t="s">
        <v>1024</v>
      </c>
      <c r="B397" s="428" t="s">
        <v>744</v>
      </c>
      <c r="C397" s="439"/>
      <c r="D397" s="502"/>
      <c r="E397" s="500"/>
      <c r="F397" s="447" t="s">
        <v>149</v>
      </c>
      <c r="G397" s="447" t="s">
        <v>149</v>
      </c>
    </row>
    <row r="398" spans="1:7">
      <c r="A398" s="405" t="s">
        <v>1025</v>
      </c>
      <c r="B398" s="428" t="s">
        <v>744</v>
      </c>
      <c r="C398" s="439"/>
      <c r="D398" s="502"/>
      <c r="E398" s="500"/>
      <c r="F398" s="447" t="s">
        <v>149</v>
      </c>
      <c r="G398" s="447" t="s">
        <v>149</v>
      </c>
    </row>
    <row r="399" spans="1:7">
      <c r="A399" s="405" t="s">
        <v>1026</v>
      </c>
      <c r="B399" s="428" t="s">
        <v>118</v>
      </c>
      <c r="C399" s="440">
        <f>SUM(C375:C380)</f>
        <v>305.72393267000001</v>
      </c>
      <c r="D399" s="446">
        <f>SUM(D375:D380)</f>
        <v>858</v>
      </c>
      <c r="E399" s="500"/>
      <c r="F399" s="501">
        <f>SUM(F375:F380)</f>
        <v>0.99999999999999956</v>
      </c>
      <c r="G399" s="501">
        <f>SUM(G375:G380)</f>
        <v>0.99999999999999989</v>
      </c>
    </row>
    <row r="400" spans="1:7">
      <c r="A400" s="436"/>
      <c r="B400" s="436" t="s">
        <v>1027</v>
      </c>
      <c r="C400" s="436" t="s">
        <v>726</v>
      </c>
      <c r="D400" s="436" t="s">
        <v>727</v>
      </c>
      <c r="E400" s="436"/>
      <c r="F400" s="436" t="s">
        <v>568</v>
      </c>
      <c r="G400" s="436" t="s">
        <v>728</v>
      </c>
    </row>
    <row r="401" spans="1:7">
      <c r="A401" s="405" t="s">
        <v>1028</v>
      </c>
      <c r="B401" s="405" t="s">
        <v>765</v>
      </c>
      <c r="C401" s="482">
        <v>0.44149087619055261</v>
      </c>
      <c r="D401" s="517"/>
      <c r="E401" s="517"/>
      <c r="F401" s="517"/>
      <c r="G401" s="517"/>
    </row>
    <row r="402" spans="1:7">
      <c r="A402" s="405"/>
      <c r="B402" s="405"/>
      <c r="C402" s="517"/>
      <c r="D402" s="517"/>
      <c r="E402" s="517"/>
      <c r="F402" s="517"/>
      <c r="G402" s="517"/>
    </row>
    <row r="403" spans="1:7">
      <c r="A403" s="405"/>
      <c r="B403" s="428" t="s">
        <v>766</v>
      </c>
      <c r="C403" s="517"/>
      <c r="D403" s="517"/>
      <c r="E403" s="517"/>
      <c r="F403" s="517"/>
      <c r="G403" s="517"/>
    </row>
    <row r="404" spans="1:7">
      <c r="A404" s="405" t="s">
        <v>1029</v>
      </c>
      <c r="B404" s="405" t="s">
        <v>768</v>
      </c>
      <c r="C404" s="515">
        <v>156396637.40000018</v>
      </c>
      <c r="D404" s="525">
        <v>491</v>
      </c>
      <c r="E404" s="517"/>
      <c r="F404" s="519">
        <v>0.51156164332353893</v>
      </c>
      <c r="G404" s="526">
        <v>0.57226107226107226</v>
      </c>
    </row>
    <row r="405" spans="1:7">
      <c r="A405" s="405" t="s">
        <v>1030</v>
      </c>
      <c r="B405" s="405" t="s">
        <v>770</v>
      </c>
      <c r="C405" s="515">
        <v>33125462.969999999</v>
      </c>
      <c r="D405" s="525">
        <v>98</v>
      </c>
      <c r="E405" s="517"/>
      <c r="F405" s="519">
        <v>0.10835089906342332</v>
      </c>
      <c r="G405" s="526">
        <v>0.11421911421911422</v>
      </c>
    </row>
    <row r="406" spans="1:7">
      <c r="A406" s="405" t="s">
        <v>1031</v>
      </c>
      <c r="B406" s="405" t="s">
        <v>772</v>
      </c>
      <c r="C406" s="515">
        <v>57318412.069999993</v>
      </c>
      <c r="D406" s="525">
        <v>114</v>
      </c>
      <c r="E406" s="517"/>
      <c r="F406" s="519">
        <v>0.18748421678805821</v>
      </c>
      <c r="G406" s="526">
        <v>0.13286713286713286</v>
      </c>
    </row>
    <row r="407" spans="1:7">
      <c r="A407" s="405" t="s">
        <v>1032</v>
      </c>
      <c r="B407" s="405" t="s">
        <v>774</v>
      </c>
      <c r="C407" s="515">
        <v>21775930.920000002</v>
      </c>
      <c r="D407" s="525">
        <v>51</v>
      </c>
      <c r="E407" s="517"/>
      <c r="F407" s="519">
        <v>7.1227432964841034E-2</v>
      </c>
      <c r="G407" s="526">
        <v>5.944055944055944E-2</v>
      </c>
    </row>
    <row r="408" spans="1:7">
      <c r="A408" s="405" t="s">
        <v>1033</v>
      </c>
      <c r="B408" s="405" t="s">
        <v>776</v>
      </c>
      <c r="C408" s="515">
        <v>12779298.029999999</v>
      </c>
      <c r="D408" s="525">
        <v>42</v>
      </c>
      <c r="E408" s="517"/>
      <c r="F408" s="519">
        <v>4.1800123131982732E-2</v>
      </c>
      <c r="G408" s="526">
        <v>4.8951048951048952E-2</v>
      </c>
    </row>
    <row r="409" spans="1:7">
      <c r="A409" s="405" t="s">
        <v>1034</v>
      </c>
      <c r="B409" s="405" t="s">
        <v>778</v>
      </c>
      <c r="C409" s="515">
        <v>2884488.21</v>
      </c>
      <c r="D409" s="525">
        <v>17</v>
      </c>
      <c r="E409" s="517"/>
      <c r="F409" s="519">
        <v>9.434944084385867E-3</v>
      </c>
      <c r="G409" s="526">
        <v>1.9813519813519812E-2</v>
      </c>
    </row>
    <row r="410" spans="1:7">
      <c r="A410" s="405" t="s">
        <v>1035</v>
      </c>
      <c r="B410" s="405" t="s">
        <v>780</v>
      </c>
      <c r="C410" s="515">
        <v>17523645.420000002</v>
      </c>
      <c r="D410" s="525">
        <v>25</v>
      </c>
      <c r="E410" s="517"/>
      <c r="F410" s="519">
        <v>5.731852677335246E-2</v>
      </c>
      <c r="G410" s="526">
        <v>2.9137529137529136E-2</v>
      </c>
    </row>
    <row r="411" spans="1:7">
      <c r="A411" s="405" t="s">
        <v>1036</v>
      </c>
      <c r="B411" s="405" t="s">
        <v>782</v>
      </c>
      <c r="C411" s="515">
        <v>3920057.65</v>
      </c>
      <c r="D411" s="525">
        <v>20</v>
      </c>
      <c r="E411" s="517"/>
      <c r="F411" s="519">
        <v>1.2822213870417957E-2</v>
      </c>
      <c r="G411" s="526">
        <v>2.3310023310023312E-2</v>
      </c>
    </row>
    <row r="412" spans="1:7">
      <c r="A412" s="405" t="s">
        <v>1037</v>
      </c>
      <c r="B412" s="449" t="s">
        <v>118</v>
      </c>
      <c r="C412" s="515">
        <v>305723932.67000014</v>
      </c>
      <c r="D412" s="525">
        <v>858</v>
      </c>
      <c r="E412" s="517"/>
      <c r="F412" s="482">
        <v>1.0000000000000004</v>
      </c>
      <c r="G412" s="526">
        <v>1</v>
      </c>
    </row>
    <row r="413" spans="1:7">
      <c r="A413" s="405" t="s">
        <v>1038</v>
      </c>
      <c r="B413" s="451" t="s">
        <v>785</v>
      </c>
      <c r="C413" s="516"/>
      <c r="D413" s="525"/>
      <c r="E413" s="517"/>
      <c r="F413" s="519"/>
      <c r="G413" s="519"/>
    </row>
    <row r="414" spans="1:7">
      <c r="A414" s="405" t="s">
        <v>1039</v>
      </c>
      <c r="B414" s="451" t="s">
        <v>787</v>
      </c>
      <c r="C414" s="516"/>
      <c r="D414" s="525"/>
      <c r="E414" s="517"/>
      <c r="F414" s="519"/>
      <c r="G414" s="519"/>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4.617191214678594E-2</v>
      </c>
      <c r="D445" s="405"/>
      <c r="E445" s="405"/>
      <c r="F445" s="405"/>
    </row>
    <row r="446" spans="1:7">
      <c r="A446" s="405" t="s">
        <v>1071</v>
      </c>
      <c r="B446" s="428" t="s">
        <v>1072</v>
      </c>
      <c r="C446" s="482">
        <v>0.40889745290563606</v>
      </c>
      <c r="D446" s="405"/>
      <c r="E446" s="405"/>
      <c r="F446" s="405"/>
    </row>
    <row r="447" spans="1:7">
      <c r="A447" s="405" t="s">
        <v>1073</v>
      </c>
      <c r="B447" s="428" t="s">
        <v>1074</v>
      </c>
      <c r="C447" s="482">
        <v>1.3543901892249459E-2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8.6531734850234771E-2</v>
      </c>
      <c r="D455" s="405"/>
      <c r="E455" s="405"/>
      <c r="F455" s="405"/>
    </row>
    <row r="456" spans="1:6">
      <c r="A456" s="405" t="s">
        <v>1091</v>
      </c>
      <c r="B456" s="428" t="s">
        <v>1092</v>
      </c>
      <c r="C456" s="482">
        <v>0.43880131883195972</v>
      </c>
      <c r="D456" s="405"/>
      <c r="E456" s="405"/>
      <c r="F456" s="405"/>
    </row>
    <row r="457" spans="1:6">
      <c r="A457" s="405" t="s">
        <v>1093</v>
      </c>
      <c r="B457" s="428" t="s">
        <v>116</v>
      </c>
      <c r="C457" s="482">
        <v>0.2843401075365703</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55:D55 C58:F87 C46:F53 C45:E45 C56:E57 C54:E54 D163" name="Mortgage Asset I"/>
    <protectedRange sqref="C263 C302:D303 C287:D290 D264:D267 C265:C267" name="Optional ECBECAIs_2"/>
    <protectedRange sqref="B246:B263 B269:B286" name="Mortgage Assets III_1"/>
    <protectedRange sqref="F321:G369 B321:D369 C315:D318 C305:D311 C292:D301 C269:D286 D246:D263 C246:C262"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54: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4"/>
  <sheetViews>
    <sheetView workbookViewId="0">
      <selection activeCell="D60" sqref="D60"/>
    </sheetView>
  </sheetViews>
  <sheetFormatPr baseColWidth="10" defaultRowHeight="12.75"/>
  <cols>
    <col min="1" max="1" width="14.42578125" bestFit="1" customWidth="1"/>
  </cols>
  <sheetData>
    <row r="1" spans="1:1">
      <c r="A1" t="s">
        <v>4652</v>
      </c>
    </row>
    <row r="2" spans="1:1">
      <c r="A2" t="s">
        <v>4653</v>
      </c>
    </row>
    <row r="3" spans="1:1">
      <c r="A3" t="s">
        <v>4654</v>
      </c>
    </row>
    <row r="4" spans="1:1">
      <c r="A4" t="s">
        <v>4655</v>
      </c>
    </row>
    <row r="5" spans="1:1">
      <c r="A5" t="s">
        <v>4656</v>
      </c>
    </row>
    <row r="6" spans="1:1">
      <c r="A6" t="s">
        <v>4657</v>
      </c>
    </row>
    <row r="7" spans="1:1">
      <c r="A7" t="s">
        <v>4658</v>
      </c>
    </row>
    <row r="8" spans="1:1">
      <c r="A8" t="s">
        <v>4659</v>
      </c>
    </row>
    <row r="9" spans="1:1">
      <c r="A9" t="s">
        <v>4660</v>
      </c>
    </row>
    <row r="10" spans="1:1">
      <c r="A10" t="s">
        <v>4661</v>
      </c>
    </row>
    <row r="11" spans="1:1">
      <c r="A11" t="s">
        <v>4662</v>
      </c>
    </row>
    <row r="12" spans="1:1">
      <c r="A12" t="s">
        <v>4663</v>
      </c>
    </row>
    <row r="13" spans="1:1">
      <c r="A13" t="s">
        <v>4664</v>
      </c>
    </row>
    <row r="14" spans="1:1">
      <c r="A14" t="s">
        <v>4665</v>
      </c>
    </row>
    <row r="15" spans="1:1">
      <c r="A15" t="s">
        <v>4666</v>
      </c>
    </row>
    <row r="16" spans="1:1">
      <c r="A16" t="s">
        <v>4667</v>
      </c>
    </row>
    <row r="17" spans="1:1">
      <c r="A17" t="s">
        <v>4668</v>
      </c>
    </row>
    <row r="18" spans="1:1">
      <c r="A18" t="s">
        <v>4669</v>
      </c>
    </row>
    <row r="19" spans="1:1">
      <c r="A19" t="s">
        <v>4670</v>
      </c>
    </row>
    <row r="20" spans="1:1">
      <c r="A20" t="s">
        <v>4671</v>
      </c>
    </row>
    <row r="21" spans="1:1">
      <c r="A21" t="s">
        <v>4672</v>
      </c>
    </row>
    <row r="22" spans="1:1">
      <c r="A22" t="s">
        <v>4673</v>
      </c>
    </row>
    <row r="23" spans="1:1">
      <c r="A23" t="s">
        <v>4674</v>
      </c>
    </row>
    <row r="24" spans="1:1">
      <c r="A24" t="s">
        <v>4675</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4" t="s">
        <v>1602</v>
      </c>
      <c r="B1" s="534"/>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35" t="s">
        <v>2996</v>
      </c>
      <c r="E901" s="536"/>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35" t="s">
        <v>3038</v>
      </c>
      <c r="E948" s="537"/>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35" t="s">
        <v>3067</v>
      </c>
      <c r="E964" s="537"/>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2" t="s">
        <v>3082</v>
      </c>
      <c r="E973" s="533"/>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1" t="s">
        <v>4551</v>
      </c>
      <c r="D1845" s="531"/>
      <c r="E1845" s="531"/>
      <c r="F1845" s="531"/>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8.xml>�� 
</file>

<file path=customXml/itemProps1.xml><?xml version="1.0" encoding="utf-8"?>
<ds:datastoreItem xmlns:ds="http://schemas.openxmlformats.org/officeDocument/2006/customXml" ds:itemID="{365592BA-F5D0-4E92-9C12-9504D8078D42}">
  <ds:schemaRefs/>
</ds:datastoreItem>
</file>

<file path=customXml/itemProps2.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3.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4.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5.xml><?xml version="1.0" encoding="utf-8"?>
<ds:datastoreItem xmlns:ds="http://schemas.openxmlformats.org/officeDocument/2006/customXml" ds:itemID="{B33F67A7-FDF3-407B-8C10-3A1AC68D0031}">
  <ds:schemaRefs>
    <ds:schemaRef ds:uri="http://schemas.microsoft.com/DataMashup"/>
  </ds:schemaRefs>
</ds:datastoreItem>
</file>

<file path=customXml/itemProps6.xml><?xml version="1.0" encoding="utf-8"?>
<ds:datastoreItem xmlns:ds="http://schemas.openxmlformats.org/officeDocument/2006/customXml" ds:itemID="{7A04B3B1-7F11-4C1A-9359-516680FC03DD}">
  <ds:schemaRefs/>
</ds:datastoreItem>
</file>

<file path=customXml/itemProps7.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8.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9.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0.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11.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2.xml><?xml version="1.0" encoding="utf-8"?>
<ds:datastoreItem xmlns:ds="http://schemas.openxmlformats.org/officeDocument/2006/customXml" ds:itemID="{AC89BAB1-F20B-42E0-9011-5F29CFCE6500}">
  <ds:schemaRefs/>
</ds:datastoreItem>
</file>

<file path=customXml/itemProps13.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4.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15.xml><?xml version="1.0" encoding="utf-8"?>
<ds:datastoreItem xmlns:ds="http://schemas.openxmlformats.org/officeDocument/2006/customXml" ds:itemID="{1BABDBF5-1C5C-4D74-B9FF-53C717757EF6}">
  <ds:schemaRefs/>
</ds:datastoreItem>
</file>

<file path=customXml/itemProps16.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7.xml><?xml version="1.0" encoding="utf-8"?>
<ds:datastoreItem xmlns:ds="http://schemas.openxmlformats.org/officeDocument/2006/customXml" ds:itemID="{1EF7387B-28D3-4651-A896-FAA90B726915}">
  <ds:schemaRefs/>
</ds:datastoreItem>
</file>

<file path=customXml/itemProps18.xml><?xml version="1.0" encoding="utf-8"?>
<ds:datastoreItem xmlns:ds="http://schemas.openxmlformats.org/officeDocument/2006/customXml" ds:itemID="{CEB721B2-7D35-4D2B-9EB1-563286F97DF2}">
  <ds:schemaRefs/>
</ds:datastoreItem>
</file>

<file path=customXml/itemProps19.xml><?xml version="1.0" encoding="utf-8"?>
<ds:datastoreItem xmlns:ds="http://schemas.openxmlformats.org/officeDocument/2006/customXml" ds:itemID="{84ADE108-A0CE-4DDF-B4B4-1762439A09B3}">
  <ds:schemaRefs/>
</ds:datastoreItem>
</file>

<file path=customXml/itemProps20.xml><?xml version="1.0" encoding="utf-8"?>
<ds:datastoreItem xmlns:ds="http://schemas.openxmlformats.org/officeDocument/2006/customXml" ds:itemID="{DA729D57-B264-40F8-845F-AF40B3141F21}">
  <ds:schemaRefs/>
</ds:datastoreItem>
</file>

<file path=customXml/itemProps21.xml><?xml version="1.0" encoding="utf-8"?>
<ds:datastoreItem xmlns:ds="http://schemas.openxmlformats.org/officeDocument/2006/customXml" ds:itemID="{40A26624-266A-47E5-A697-C5070611F632}">
  <ds:schemaRefs/>
</ds:datastoreItem>
</file>

<file path=customXml/itemProps22.xml><?xml version="1.0" encoding="utf-8"?>
<ds:datastoreItem xmlns:ds="http://schemas.openxmlformats.org/officeDocument/2006/customXml" ds:itemID="{7507B258-3AE9-4C45-AD36-E2E45B6A4097}">
  <ds:schemaRefs/>
</ds:datastoreItem>
</file>

<file path=customXml/itemProps23.xml><?xml version="1.0" encoding="utf-8"?>
<ds:datastoreItem xmlns:ds="http://schemas.openxmlformats.org/officeDocument/2006/customXml" ds:itemID="{9BAB0580-DDD3-426F-8070-8BFC7AF5E340}">
  <ds:schemaRefs/>
</ds:datastoreItem>
</file>

<file path=customXml/itemProps24.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5.xml><?xml version="1.0" encoding="utf-8"?>
<ds:datastoreItem xmlns:ds="http://schemas.openxmlformats.org/officeDocument/2006/customXml" ds:itemID="{F172B6D7-D18D-4A11-BB8A-2EA249CBFAB7}">
  <ds:schemaRefs/>
</ds:datastoreItem>
</file>

<file path=customXml/itemProps26.xml><?xml version="1.0" encoding="utf-8"?>
<ds:datastoreItem xmlns:ds="http://schemas.openxmlformats.org/officeDocument/2006/customXml" ds:itemID="{38FF9CA1-04FC-4899-A85A-0CD3A5C6A76A}">
  <ds:schemaRefs/>
</ds:datastoreItem>
</file>

<file path=customXml/itemProps27.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8.xml><?xml version="1.0" encoding="utf-8"?>
<ds:datastoreItem xmlns:ds="http://schemas.openxmlformats.org/officeDocument/2006/customXml" ds:itemID="{56A41FC9-26F9-4595-8B07-35C348795AB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2024-05-03T08:41:35Z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