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updateLinks="never" codeName="DieseArbeitsmappe" defaultThemeVersion="202300"/>
  <mc:AlternateContent xmlns:mc="http://schemas.openxmlformats.org/markup-compatibility/2006">
    <mc:Choice Requires="x15">
      <x15ac:absPath xmlns:x15ac="http://schemas.microsoft.com/office/spreadsheetml/2010/11/ac" url="L:\Collateral_Management\Deckungsstock\CMT - Collateral Management Tool\Reports\HTT\Mortgage\2026\"/>
    </mc:Choice>
  </mc:AlternateContent>
  <xr:revisionPtr revIDLastSave="0" documentId="13_ncr:1_{DD276AA6-133F-47D9-98CE-FF914BEFD603}" xr6:coauthVersionLast="47" xr6:coauthVersionMax="47" xr10:uidLastSave="{00000000-0000-0000-0000-000000000000}"/>
  <bookViews>
    <workbookView xWindow="-120" yWindow="-120" windowWidth="38640" windowHeight="21120" tabRatio="750" activeTab="1" xr2:uid="{FC8D5E56-30AB-4763-9824-CFC5BEF12B3D}"/>
  </bookViews>
  <sheets>
    <sheet name="Disclaimer" sheetId="1" r:id="rId1"/>
    <sheet name="Introduction" sheetId="2" r:id="rId2"/>
    <sheet name="A. HTT General" sheetId="5" r:id="rId3"/>
    <sheet name="B1. HTT Mortgage Assets" sheetId="6" r:id="rId4"/>
    <sheet name="C. HTT Harmonised Glossary" sheetId="9" r:id="rId5"/>
    <sheet name="D. ISIN List" sheetId="10" r:id="rId6"/>
  </sheets>
  <externalReferences>
    <externalReference r:id="rId7"/>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27" i="6" l="1"/>
  <c r="F228" i="6" s="1"/>
  <c r="C167" i="5"/>
  <c r="F165" i="5" s="1"/>
  <c r="C157" i="5"/>
  <c r="F162" i="5" s="1"/>
  <c r="C131" i="5"/>
  <c r="F136" i="5" s="1"/>
  <c r="C100" i="5"/>
  <c r="F105" i="5" s="1"/>
  <c r="F44" i="6"/>
  <c r="G622" i="6"/>
  <c r="G621" i="6"/>
  <c r="G620" i="6"/>
  <c r="G619" i="6"/>
  <c r="G618" i="6"/>
  <c r="G617" i="6"/>
  <c r="D617" i="6"/>
  <c r="C617" i="6"/>
  <c r="D601" i="6"/>
  <c r="C601" i="6"/>
  <c r="D585" i="6"/>
  <c r="G584" i="6" s="1"/>
  <c r="C585" i="6"/>
  <c r="F583" i="6" s="1"/>
  <c r="F581" i="6"/>
  <c r="F580" i="6"/>
  <c r="F578" i="6"/>
  <c r="F577" i="6"/>
  <c r="F576" i="6"/>
  <c r="G575" i="6"/>
  <c r="F575" i="6"/>
  <c r="F573" i="6"/>
  <c r="F572" i="6"/>
  <c r="D567" i="6"/>
  <c r="G564" i="6" s="1"/>
  <c r="C567" i="6"/>
  <c r="F564" i="6" s="1"/>
  <c r="G560" i="6"/>
  <c r="G559" i="6"/>
  <c r="G553" i="6"/>
  <c r="D544" i="6"/>
  <c r="G538" i="6" s="1"/>
  <c r="C544" i="6"/>
  <c r="F527" i="6" s="1"/>
  <c r="G490" i="6"/>
  <c r="G489" i="6"/>
  <c r="F489" i="6"/>
  <c r="D487" i="6"/>
  <c r="G493" i="6" s="1"/>
  <c r="C487" i="6"/>
  <c r="F493" i="6" s="1"/>
  <c r="G486" i="6"/>
  <c r="G485" i="6"/>
  <c r="F485" i="6"/>
  <c r="G484" i="6"/>
  <c r="G483" i="6"/>
  <c r="G481" i="6"/>
  <c r="G480" i="6"/>
  <c r="F480" i="6"/>
  <c r="G479" i="6"/>
  <c r="D465" i="6"/>
  <c r="G470" i="6" s="1"/>
  <c r="C465" i="6"/>
  <c r="F471" i="6" s="1"/>
  <c r="D452" i="6"/>
  <c r="G449" i="6" s="1"/>
  <c r="C452" i="6"/>
  <c r="F436" i="6" s="1"/>
  <c r="G393" i="6"/>
  <c r="G392" i="6"/>
  <c r="G391" i="6"/>
  <c r="G390" i="6"/>
  <c r="G389" i="6"/>
  <c r="G388" i="6"/>
  <c r="G387" i="6"/>
  <c r="G386" i="6"/>
  <c r="G385" i="6"/>
  <c r="G384" i="6"/>
  <c r="G383" i="6"/>
  <c r="D372" i="6"/>
  <c r="C372" i="6"/>
  <c r="F369" i="6" s="1"/>
  <c r="D365" i="6"/>
  <c r="G360" i="6" s="1"/>
  <c r="C365" i="6"/>
  <c r="F361" i="6" s="1"/>
  <c r="F363" i="6"/>
  <c r="F362" i="6"/>
  <c r="G359" i="6"/>
  <c r="F359" i="6"/>
  <c r="F358" i="6"/>
  <c r="D346" i="6"/>
  <c r="G341" i="6" s="1"/>
  <c r="C346" i="6"/>
  <c r="F343" i="6" s="1"/>
  <c r="D328" i="6"/>
  <c r="G310" i="6" s="1"/>
  <c r="C328" i="6"/>
  <c r="F327" i="6" s="1"/>
  <c r="F322" i="6"/>
  <c r="F321" i="6"/>
  <c r="D305" i="6"/>
  <c r="G293" i="6" s="1"/>
  <c r="C305" i="6"/>
  <c r="F301" i="6" s="1"/>
  <c r="G304" i="6"/>
  <c r="G301" i="6"/>
  <c r="G298" i="6"/>
  <c r="G297" i="6"/>
  <c r="G292" i="6"/>
  <c r="G291" i="6"/>
  <c r="G290" i="6"/>
  <c r="D249" i="6"/>
  <c r="G250" i="6" s="1"/>
  <c r="C249" i="6"/>
  <c r="F252" i="6" s="1"/>
  <c r="D227" i="6"/>
  <c r="G232" i="6" s="1"/>
  <c r="D214" i="6"/>
  <c r="G208" i="6" s="1"/>
  <c r="C214" i="6"/>
  <c r="F213" i="6" s="1"/>
  <c r="F99" i="6"/>
  <c r="F76" i="6"/>
  <c r="D76" i="6"/>
  <c r="C76" i="6"/>
  <c r="F72" i="6"/>
  <c r="D72" i="6"/>
  <c r="C72" i="6"/>
  <c r="D44" i="6"/>
  <c r="C44" i="6"/>
  <c r="F28" i="6"/>
  <c r="C15" i="6"/>
  <c r="C304" i="5"/>
  <c r="C303" i="5"/>
  <c r="C302" i="5"/>
  <c r="C298" i="5"/>
  <c r="C297" i="5"/>
  <c r="C296" i="5"/>
  <c r="C292" i="5"/>
  <c r="C290" i="5"/>
  <c r="C289" i="5"/>
  <c r="C288" i="5"/>
  <c r="G227" i="5"/>
  <c r="F227" i="5"/>
  <c r="G226" i="5"/>
  <c r="F226" i="5"/>
  <c r="G225" i="5"/>
  <c r="F225" i="5"/>
  <c r="G224" i="5"/>
  <c r="F224" i="5"/>
  <c r="G223" i="5"/>
  <c r="F223" i="5"/>
  <c r="G222" i="5"/>
  <c r="F222" i="5"/>
  <c r="G221" i="5"/>
  <c r="F221" i="5"/>
  <c r="C220" i="5"/>
  <c r="G219" i="5"/>
  <c r="F219" i="5"/>
  <c r="G218" i="5"/>
  <c r="F218" i="5"/>
  <c r="G217" i="5"/>
  <c r="F217" i="5"/>
  <c r="C209" i="5"/>
  <c r="F213" i="5" s="1"/>
  <c r="C179" i="5"/>
  <c r="F185" i="5" s="1"/>
  <c r="D167" i="5"/>
  <c r="G165" i="5" s="1"/>
  <c r="D157" i="5"/>
  <c r="G161" i="5" s="1"/>
  <c r="G135" i="5"/>
  <c r="G133" i="5"/>
  <c r="D131" i="5"/>
  <c r="G126" i="5" s="1"/>
  <c r="G125" i="5"/>
  <c r="G123" i="5"/>
  <c r="G122" i="5"/>
  <c r="G116" i="5"/>
  <c r="G114" i="5"/>
  <c r="G113" i="5"/>
  <c r="D100" i="5"/>
  <c r="G102" i="5" s="1"/>
  <c r="D77" i="5"/>
  <c r="G86" i="5" s="1"/>
  <c r="C77" i="5"/>
  <c r="F82" i="5" s="1"/>
  <c r="C58" i="5"/>
  <c r="F59" i="5" s="1"/>
  <c r="C47" i="5"/>
  <c r="D45" i="5"/>
  <c r="D307" i="5"/>
  <c r="C307" i="5"/>
  <c r="C293" i="5"/>
  <c r="F293" i="5"/>
  <c r="F307" i="5"/>
  <c r="D295" i="5"/>
  <c r="C291" i="5"/>
  <c r="D291" i="5"/>
  <c r="F295" i="5"/>
  <c r="G293" i="5"/>
  <c r="C295" i="5"/>
  <c r="D293" i="5"/>
  <c r="F26" i="6" l="1"/>
  <c r="F36" i="6"/>
  <c r="F253" i="6"/>
  <c r="F554" i="6"/>
  <c r="F591" i="6"/>
  <c r="G554" i="6"/>
  <c r="F561" i="6"/>
  <c r="G581" i="6"/>
  <c r="G591" i="6"/>
  <c r="F560" i="6"/>
  <c r="F291" i="6"/>
  <c r="F339" i="6"/>
  <c r="F555" i="6"/>
  <c r="G561" i="6"/>
  <c r="G577" i="6"/>
  <c r="F582" i="6"/>
  <c r="F311" i="6"/>
  <c r="F549" i="6"/>
  <c r="G555" i="6"/>
  <c r="F562" i="6"/>
  <c r="G573" i="6"/>
  <c r="G582" i="6"/>
  <c r="F242" i="6"/>
  <c r="F315" i="6"/>
  <c r="F370" i="6"/>
  <c r="G549" i="6"/>
  <c r="F556" i="6"/>
  <c r="G565" i="6"/>
  <c r="F574" i="6"/>
  <c r="G578" i="6"/>
  <c r="G583" i="6"/>
  <c r="F248" i="6"/>
  <c r="F316" i="6"/>
  <c r="F371" i="6"/>
  <c r="F483" i="6"/>
  <c r="G488" i="6"/>
  <c r="F550" i="6"/>
  <c r="F559" i="6"/>
  <c r="F566" i="6"/>
  <c r="G574" i="6"/>
  <c r="F579" i="6"/>
  <c r="F584" i="6"/>
  <c r="F585" i="6" s="1"/>
  <c r="F553" i="6"/>
  <c r="G566" i="6"/>
  <c r="G579" i="6"/>
  <c r="F297" i="6"/>
  <c r="G338" i="6"/>
  <c r="G316" i="6"/>
  <c r="F323" i="6"/>
  <c r="F333" i="6"/>
  <c r="F340" i="6"/>
  <c r="F364" i="6"/>
  <c r="F481" i="6"/>
  <c r="F486" i="6"/>
  <c r="F490" i="6"/>
  <c r="F310" i="6"/>
  <c r="F317" i="6"/>
  <c r="G323" i="6"/>
  <c r="F334" i="6"/>
  <c r="F341" i="6"/>
  <c r="F293" i="6"/>
  <c r="F302" i="6"/>
  <c r="G317" i="6"/>
  <c r="F324" i="6"/>
  <c r="G334" i="6"/>
  <c r="G343" i="6"/>
  <c r="F491" i="6"/>
  <c r="F287" i="6"/>
  <c r="G295" i="6"/>
  <c r="G302" i="6"/>
  <c r="F312" i="6"/>
  <c r="F318" i="6"/>
  <c r="F325" i="6"/>
  <c r="F335" i="6"/>
  <c r="F344" i="6"/>
  <c r="F360" i="6"/>
  <c r="F365" i="6" s="1"/>
  <c r="G491" i="6"/>
  <c r="G550" i="6"/>
  <c r="G556" i="6"/>
  <c r="G562" i="6"/>
  <c r="G572" i="6"/>
  <c r="G576" i="6"/>
  <c r="G580" i="6"/>
  <c r="G289" i="6"/>
  <c r="F296" i="6"/>
  <c r="F303" i="6"/>
  <c r="F313" i="6"/>
  <c r="F319" i="6"/>
  <c r="F326" i="6"/>
  <c r="G337" i="6"/>
  <c r="G344" i="6"/>
  <c r="F368" i="6"/>
  <c r="F479" i="6"/>
  <c r="F484" i="6"/>
  <c r="F488" i="6"/>
  <c r="F538" i="6"/>
  <c r="F565" i="6"/>
  <c r="F290" i="6"/>
  <c r="G296" i="6"/>
  <c r="G303" i="6"/>
  <c r="F314" i="6"/>
  <c r="F320" i="6"/>
  <c r="F338" i="6"/>
  <c r="F345" i="6"/>
  <c r="G230" i="6"/>
  <c r="G231" i="6"/>
  <c r="F221" i="6"/>
  <c r="G191" i="6"/>
  <c r="F194" i="6"/>
  <c r="G441" i="6"/>
  <c r="G447" i="6"/>
  <c r="G428" i="6"/>
  <c r="G429" i="6"/>
  <c r="G435" i="6"/>
  <c r="G440" i="6"/>
  <c r="G224" i="6"/>
  <c r="G221" i="6"/>
  <c r="G225" i="6"/>
  <c r="G226" i="6"/>
  <c r="G219" i="6"/>
  <c r="G220" i="6"/>
  <c r="G229" i="6"/>
  <c r="F199" i="6"/>
  <c r="F208" i="6"/>
  <c r="F166" i="5"/>
  <c r="G74" i="5"/>
  <c r="G81" i="5"/>
  <c r="G438" i="6"/>
  <c r="G450" i="6"/>
  <c r="G439" i="6"/>
  <c r="G451" i="6"/>
  <c r="G432" i="6"/>
  <c r="G444" i="6"/>
  <c r="G433" i="6"/>
  <c r="G445" i="6"/>
  <c r="G434" i="6"/>
  <c r="G446" i="6"/>
  <c r="F432" i="6"/>
  <c r="F438" i="6"/>
  <c r="F444" i="6"/>
  <c r="F433" i="6"/>
  <c r="F439" i="6"/>
  <c r="F445" i="6"/>
  <c r="F451" i="6"/>
  <c r="F428" i="6"/>
  <c r="F434" i="6"/>
  <c r="F440" i="6"/>
  <c r="F446" i="6"/>
  <c r="F429" i="6"/>
  <c r="F435" i="6"/>
  <c r="F441" i="6"/>
  <c r="F447" i="6"/>
  <c r="F450" i="6"/>
  <c r="G223" i="6"/>
  <c r="G228" i="6"/>
  <c r="F224" i="6"/>
  <c r="F229" i="6"/>
  <c r="F219" i="6"/>
  <c r="F225" i="6"/>
  <c r="F230" i="6"/>
  <c r="F205" i="6"/>
  <c r="F207" i="6"/>
  <c r="F193" i="6"/>
  <c r="F211" i="6"/>
  <c r="F201" i="6"/>
  <c r="F202" i="6"/>
  <c r="G190" i="6"/>
  <c r="F197" i="6"/>
  <c r="G203" i="6"/>
  <c r="G209" i="6"/>
  <c r="F191" i="6"/>
  <c r="F198" i="6"/>
  <c r="F204" i="6"/>
  <c r="F210" i="6"/>
  <c r="F192" i="6"/>
  <c r="F200" i="6"/>
  <c r="F206" i="6"/>
  <c r="F212" i="6"/>
  <c r="F195" i="6"/>
  <c r="G202" i="6"/>
  <c r="F190" i="6"/>
  <c r="F196" i="6"/>
  <c r="F203" i="6"/>
  <c r="F209" i="6"/>
  <c r="F23" i="6"/>
  <c r="F16" i="6"/>
  <c r="F17" i="6"/>
  <c r="F25" i="6"/>
  <c r="F24" i="6"/>
  <c r="F18" i="6"/>
  <c r="F12" i="6"/>
  <c r="F20" i="6"/>
  <c r="F19" i="6"/>
  <c r="F13" i="6"/>
  <c r="F21" i="6"/>
  <c r="F14" i="6"/>
  <c r="F22" i="6"/>
  <c r="F220" i="5"/>
  <c r="F195" i="5"/>
  <c r="F211" i="5"/>
  <c r="F200" i="5"/>
  <c r="F215" i="5"/>
  <c r="F196" i="5"/>
  <c r="F203" i="5"/>
  <c r="F204" i="5"/>
  <c r="F207" i="5"/>
  <c r="F193" i="5"/>
  <c r="F214" i="5"/>
  <c r="F208" i="5"/>
  <c r="F175" i="5"/>
  <c r="F176" i="5"/>
  <c r="F186" i="5"/>
  <c r="F187" i="5"/>
  <c r="G166" i="5"/>
  <c r="G164" i="5"/>
  <c r="G167" i="5" s="1"/>
  <c r="F164" i="5"/>
  <c r="F145" i="5"/>
  <c r="F146" i="5"/>
  <c r="F148" i="5"/>
  <c r="F159" i="5"/>
  <c r="F138" i="5"/>
  <c r="F150" i="5"/>
  <c r="F161" i="5"/>
  <c r="F139" i="5"/>
  <c r="F151" i="5"/>
  <c r="F140" i="5"/>
  <c r="F152" i="5"/>
  <c r="F142" i="5"/>
  <c r="F154" i="5"/>
  <c r="F144" i="5"/>
  <c r="F156" i="5"/>
  <c r="G117" i="5"/>
  <c r="G127" i="5"/>
  <c r="G128" i="5"/>
  <c r="G119" i="5"/>
  <c r="G129" i="5"/>
  <c r="G134" i="5"/>
  <c r="G118" i="5"/>
  <c r="G112" i="5"/>
  <c r="G121" i="5"/>
  <c r="G130" i="5"/>
  <c r="G115" i="5"/>
  <c r="G124" i="5"/>
  <c r="G132" i="5"/>
  <c r="F120" i="5"/>
  <c r="F125" i="5"/>
  <c r="F130" i="5"/>
  <c r="F112" i="5"/>
  <c r="F116" i="5"/>
  <c r="F121" i="5"/>
  <c r="F135" i="5"/>
  <c r="F118" i="5"/>
  <c r="F132" i="5"/>
  <c r="F113" i="5"/>
  <c r="F114" i="5"/>
  <c r="F128" i="5"/>
  <c r="F126" i="5"/>
  <c r="F127" i="5"/>
  <c r="F119" i="5"/>
  <c r="F124" i="5"/>
  <c r="F133" i="5"/>
  <c r="F122" i="5"/>
  <c r="F115" i="5"/>
  <c r="G103" i="5"/>
  <c r="G98" i="5"/>
  <c r="F97" i="5"/>
  <c r="F103" i="5"/>
  <c r="F98" i="5"/>
  <c r="F104" i="5"/>
  <c r="F99" i="5"/>
  <c r="F93" i="5"/>
  <c r="F94" i="5"/>
  <c r="F95" i="5"/>
  <c r="F101" i="5"/>
  <c r="F96" i="5"/>
  <c r="F102" i="5"/>
  <c r="G75" i="5"/>
  <c r="G87" i="5"/>
  <c r="G76" i="5"/>
  <c r="G70" i="5"/>
  <c r="G78" i="5"/>
  <c r="G71" i="5"/>
  <c r="G79" i="5"/>
  <c r="G73" i="5"/>
  <c r="G80" i="5"/>
  <c r="F72" i="5"/>
  <c r="F87" i="5"/>
  <c r="F74" i="5"/>
  <c r="F73" i="5"/>
  <c r="F70" i="5"/>
  <c r="F79" i="5"/>
  <c r="F78" i="5"/>
  <c r="F71" i="5"/>
  <c r="F76" i="5"/>
  <c r="F81" i="5"/>
  <c r="F86" i="5"/>
  <c r="G220" i="5"/>
  <c r="F60" i="5"/>
  <c r="F61" i="5"/>
  <c r="G242" i="6"/>
  <c r="G252" i="6"/>
  <c r="G243" i="6"/>
  <c r="G244" i="6"/>
  <c r="G253" i="6"/>
  <c r="G255" i="6"/>
  <c r="G247" i="6"/>
  <c r="G248" i="6"/>
  <c r="G241" i="6"/>
  <c r="F599" i="6"/>
  <c r="F600" i="6"/>
  <c r="F598" i="6"/>
  <c r="F597" i="6"/>
  <c r="G600" i="6"/>
  <c r="G598" i="6"/>
  <c r="G599" i="6"/>
  <c r="G597" i="6"/>
  <c r="G212" i="6"/>
  <c r="G194" i="6"/>
  <c r="G213" i="6"/>
  <c r="G207" i="6"/>
  <c r="G201" i="6"/>
  <c r="G195" i="6"/>
  <c r="G199" i="6"/>
  <c r="G206" i="6"/>
  <c r="G200" i="6"/>
  <c r="G211" i="6"/>
  <c r="G205" i="6"/>
  <c r="G193" i="6"/>
  <c r="G210" i="6"/>
  <c r="G204" i="6"/>
  <c r="G198" i="6"/>
  <c r="G192" i="6"/>
  <c r="G371" i="6"/>
  <c r="G370" i="6"/>
  <c r="G369" i="6"/>
  <c r="G368" i="6"/>
  <c r="G372" i="6" s="1"/>
  <c r="F469" i="6"/>
  <c r="F464" i="6"/>
  <c r="F458" i="6"/>
  <c r="F468" i="6"/>
  <c r="F463" i="6"/>
  <c r="F457" i="6"/>
  <c r="F467" i="6"/>
  <c r="F462" i="6"/>
  <c r="F466" i="6"/>
  <c r="F461" i="6"/>
  <c r="G469" i="6"/>
  <c r="G464" i="6"/>
  <c r="G458" i="6"/>
  <c r="G462" i="6"/>
  <c r="G468" i="6"/>
  <c r="G463" i="6"/>
  <c r="G457" i="6"/>
  <c r="G467" i="6"/>
  <c r="G471" i="6"/>
  <c r="G460" i="6"/>
  <c r="G466" i="6"/>
  <c r="G461" i="6"/>
  <c r="F543" i="6"/>
  <c r="F537" i="6"/>
  <c r="F531" i="6"/>
  <c r="F541" i="6"/>
  <c r="F542" i="6"/>
  <c r="F536" i="6"/>
  <c r="F530" i="6"/>
  <c r="F535" i="6"/>
  <c r="F529" i="6"/>
  <c r="F539" i="6"/>
  <c r="F540" i="6"/>
  <c r="F534" i="6"/>
  <c r="F528" i="6"/>
  <c r="F470" i="6"/>
  <c r="G543" i="6"/>
  <c r="G537" i="6"/>
  <c r="G531" i="6"/>
  <c r="G535" i="6"/>
  <c r="G541" i="6"/>
  <c r="G542" i="6"/>
  <c r="G536" i="6"/>
  <c r="G530" i="6"/>
  <c r="G529" i="6"/>
  <c r="G539" i="6"/>
  <c r="G533" i="6"/>
  <c r="G527" i="6"/>
  <c r="G540" i="6"/>
  <c r="G534" i="6"/>
  <c r="G528" i="6"/>
  <c r="G320" i="6"/>
  <c r="G327" i="6"/>
  <c r="G321" i="6"/>
  <c r="G315" i="6"/>
  <c r="G326" i="6"/>
  <c r="G314" i="6"/>
  <c r="G325" i="6"/>
  <c r="G319" i="6"/>
  <c r="G313" i="6"/>
  <c r="G324" i="6"/>
  <c r="G318" i="6"/>
  <c r="G312" i="6"/>
  <c r="F526" i="6"/>
  <c r="G196" i="6"/>
  <c r="G311" i="6"/>
  <c r="F459" i="6"/>
  <c r="F532" i="6"/>
  <c r="G526" i="6"/>
  <c r="G197" i="6"/>
  <c r="G322" i="6"/>
  <c r="G459" i="6"/>
  <c r="G532" i="6"/>
  <c r="G364" i="6"/>
  <c r="G358" i="6"/>
  <c r="G363" i="6"/>
  <c r="G362" i="6"/>
  <c r="G361" i="6"/>
  <c r="F460" i="6"/>
  <c r="F533" i="6"/>
  <c r="G254" i="6"/>
  <c r="G333" i="6"/>
  <c r="G339" i="6"/>
  <c r="G345" i="6"/>
  <c r="F220" i="6"/>
  <c r="F226" i="6"/>
  <c r="F231" i="6"/>
  <c r="F244" i="6"/>
  <c r="F255" i="6"/>
  <c r="F292" i="6"/>
  <c r="F298" i="6"/>
  <c r="F304" i="6"/>
  <c r="F243" i="6"/>
  <c r="G340" i="6"/>
  <c r="F232" i="6"/>
  <c r="F245" i="6"/>
  <c r="F250" i="6"/>
  <c r="F299" i="6"/>
  <c r="G245" i="6"/>
  <c r="G287" i="6"/>
  <c r="G299" i="6"/>
  <c r="G335" i="6"/>
  <c r="F430" i="6"/>
  <c r="F442" i="6"/>
  <c r="F448" i="6"/>
  <c r="F492" i="6"/>
  <c r="F551" i="6"/>
  <c r="F557" i="6"/>
  <c r="F563" i="6"/>
  <c r="F222" i="6"/>
  <c r="F233" i="6"/>
  <c r="F246" i="6"/>
  <c r="F251" i="6"/>
  <c r="F288" i="6"/>
  <c r="F294" i="6"/>
  <c r="F300" i="6"/>
  <c r="F336" i="6"/>
  <c r="F342" i="6"/>
  <c r="G430" i="6"/>
  <c r="G436" i="6"/>
  <c r="G442" i="6"/>
  <c r="G448" i="6"/>
  <c r="G492" i="6"/>
  <c r="G551" i="6"/>
  <c r="G557" i="6"/>
  <c r="G563" i="6"/>
  <c r="G222" i="6"/>
  <c r="G233" i="6"/>
  <c r="G246" i="6"/>
  <c r="G251" i="6"/>
  <c r="G288" i="6"/>
  <c r="G294" i="6"/>
  <c r="G300" i="6"/>
  <c r="G336" i="6"/>
  <c r="G342" i="6"/>
  <c r="F431" i="6"/>
  <c r="F437" i="6"/>
  <c r="F443" i="6"/>
  <c r="F449" i="6"/>
  <c r="F482" i="6"/>
  <c r="F552" i="6"/>
  <c r="F558" i="6"/>
  <c r="F254" i="6"/>
  <c r="F223" i="6"/>
  <c r="F241" i="6"/>
  <c r="F247" i="6"/>
  <c r="F289" i="6"/>
  <c r="F295" i="6"/>
  <c r="F337" i="6"/>
  <c r="G431" i="6"/>
  <c r="G437" i="6"/>
  <c r="G443" i="6"/>
  <c r="G482" i="6"/>
  <c r="G487" i="6" s="1"/>
  <c r="G552" i="6"/>
  <c r="G558" i="6"/>
  <c r="G131" i="5"/>
  <c r="G151" i="5"/>
  <c r="F62" i="5"/>
  <c r="G93" i="5"/>
  <c r="G99" i="5"/>
  <c r="G104" i="5"/>
  <c r="G140" i="5"/>
  <c r="G146" i="5"/>
  <c r="G152" i="5"/>
  <c r="F177" i="5"/>
  <c r="F205" i="5"/>
  <c r="F63" i="5"/>
  <c r="F75" i="5"/>
  <c r="F80" i="5"/>
  <c r="F117" i="5"/>
  <c r="F123" i="5"/>
  <c r="F129" i="5"/>
  <c r="F134" i="5"/>
  <c r="F141" i="5"/>
  <c r="F147" i="5"/>
  <c r="F153" i="5"/>
  <c r="F158" i="5"/>
  <c r="F178" i="5"/>
  <c r="F194" i="5"/>
  <c r="F206" i="5"/>
  <c r="G147" i="5"/>
  <c r="F53" i="5"/>
  <c r="F55" i="5"/>
  <c r="G145" i="5"/>
  <c r="G94" i="5"/>
  <c r="G105" i="5"/>
  <c r="G141" i="5"/>
  <c r="G153" i="5"/>
  <c r="F54" i="5"/>
  <c r="G95" i="5"/>
  <c r="G142" i="5"/>
  <c r="G154" i="5"/>
  <c r="F180" i="5"/>
  <c r="F197" i="5"/>
  <c r="F56" i="5"/>
  <c r="F143" i="5"/>
  <c r="F149" i="5"/>
  <c r="F155" i="5"/>
  <c r="F160" i="5"/>
  <c r="F181" i="5"/>
  <c r="F198" i="5"/>
  <c r="F64" i="5"/>
  <c r="G158" i="5"/>
  <c r="G148" i="5"/>
  <c r="G159" i="5"/>
  <c r="F57" i="5"/>
  <c r="G82" i="5"/>
  <c r="G96" i="5"/>
  <c r="G101" i="5"/>
  <c r="G136" i="5"/>
  <c r="G143" i="5"/>
  <c r="G149" i="5"/>
  <c r="G155" i="5"/>
  <c r="G160" i="5"/>
  <c r="F182" i="5"/>
  <c r="F199" i="5"/>
  <c r="F210" i="5"/>
  <c r="G139" i="5"/>
  <c r="G162" i="5"/>
  <c r="F183" i="5"/>
  <c r="G72" i="5"/>
  <c r="G97" i="5"/>
  <c r="G120" i="5"/>
  <c r="G138" i="5"/>
  <c r="G144" i="5"/>
  <c r="G150" i="5"/>
  <c r="G156" i="5"/>
  <c r="F184" i="5"/>
  <c r="F201" i="5"/>
  <c r="F212" i="5"/>
  <c r="F174" i="5"/>
  <c r="F202" i="5"/>
  <c r="F77" i="5" l="1"/>
  <c r="F328" i="6"/>
  <c r="F372" i="6"/>
  <c r="F487" i="6"/>
  <c r="G585" i="6"/>
  <c r="F567" i="6"/>
  <c r="F346" i="6"/>
  <c r="G567" i="6"/>
  <c r="F305" i="6"/>
  <c r="G328" i="6"/>
  <c r="G227" i="6"/>
  <c r="F167" i="5"/>
  <c r="F157" i="5"/>
  <c r="F100" i="5"/>
  <c r="F452" i="6"/>
  <c r="G452" i="6"/>
  <c r="F227" i="6"/>
  <c r="G214" i="6"/>
  <c r="F214" i="6"/>
  <c r="F15" i="6"/>
  <c r="F209" i="5"/>
  <c r="F179" i="5"/>
  <c r="F131" i="5"/>
  <c r="G77" i="5"/>
  <c r="G249" i="6"/>
  <c r="F601" i="6"/>
  <c r="G365" i="6"/>
  <c r="G305" i="6"/>
  <c r="F465" i="6"/>
  <c r="G346" i="6"/>
  <c r="F544" i="6"/>
  <c r="G465" i="6"/>
  <c r="G544" i="6"/>
  <c r="F249" i="6"/>
  <c r="G601" i="6"/>
  <c r="G100" i="5"/>
  <c r="F58" i="5"/>
  <c r="G157" i="5"/>
  <c r="C382" i="6" l="1"/>
  <c r="D382" i="6"/>
  <c r="C99" i="6" l="1"/>
  <c r="D99" i="6" s="1"/>
</calcChain>
</file>

<file path=xl/metadata.xml><?xml version="1.0" encoding="utf-8"?>
<metadata xmlns="http://schemas.openxmlformats.org/spreadsheetml/2006/main">
  <metadataTypes count="1">
    <metadataType name="XLMDX" minSupportedVersion="120000" copy="1" pasteAll="1" pasteValues="1" merge="1" splitFirst="1" rowColShift="1" clearFormats="1" clearComments="1" assign="1" coerce="1"/>
  </metadataTypes>
  <metadataStrings count="7">
    <s v="ThisWorkbookDataModel"/>
    <s v="[HTT_PUBLIC_SECTOR_LOAN].[REGION].&amp;[Burgenland]"/>
    <s v="[HTT_PUBLIC_SECTOR_LOAN].[REGION].&amp;[Salzburg]"/>
    <s v="[HTT_PUBLIC_SECTOR_LOAN].[REGION].&amp;[Steiermark]"/>
    <s v="[HTT_PUBLIC_SECTOR_LOAN].[REGION].&amp;[Tirol]"/>
    <s v="[HTT_PUBLIC_SECTOR_LOAN].[REGION].&amp;[Vorarlberg]"/>
    <s v="[HTT_PUBLIC_SECTOR_LOAN].[REGION].&amp;[Wien]"/>
  </metadataStrings>
  <mdxMetadata count="6">
    <mdx n="0" f="m">
      <t c="1">
        <n x="1"/>
      </t>
    </mdx>
    <mdx n="0" f="m">
      <t c="1">
        <n x="2"/>
      </t>
    </mdx>
    <mdx n="0" f="m">
      <t c="1">
        <n x="3"/>
      </t>
    </mdx>
    <mdx n="0" f="m">
      <t c="1">
        <n x="4"/>
      </t>
    </mdx>
    <mdx n="0" f="m">
      <t c="1">
        <n x="5"/>
      </t>
    </mdx>
    <mdx n="0" f="m">
      <t c="1">
        <n x="6"/>
      </t>
    </mdx>
  </mdxMetadata>
  <valueMetadata count="6">
    <bk>
      <rc t="1" v="0"/>
    </bk>
    <bk>
      <rc t="1" v="1"/>
    </bk>
    <bk>
      <rc t="1" v="2"/>
    </bk>
    <bk>
      <rc t="1" v="3"/>
    </bk>
    <bk>
      <rc t="1" v="4"/>
    </bk>
    <bk>
      <rc t="1" v="5"/>
    </bk>
  </valueMetadata>
</metadata>
</file>

<file path=xl/sharedStrings.xml><?xml version="1.0" encoding="utf-8"?>
<sst xmlns="http://schemas.openxmlformats.org/spreadsheetml/2006/main" count="2506" uniqueCount="1595">
  <si>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</si>
  <si>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</si>
  <si>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</si>
  <si>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</si>
  <si>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</si>
  <si>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</si>
  <si>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r>
      <t>The Site is intended for use as a directory of information relating to certain covered bond products ("</t>
    </r>
    <r>
      <rPr>
        <b/>
        <sz val="13"/>
        <color rgb="FF1E1B1D"/>
        <rFont val="Calibri"/>
        <family val="2"/>
      </rPr>
      <t>Products</t>
    </r>
    <r>
      <rPr>
        <sz val="13"/>
        <color rgb="FF1E1B1D"/>
        <rFont val="Calibri"/>
        <family val="2"/>
      </rPr>
      <t>") (the "</t>
    </r>
    <r>
      <rPr>
        <b/>
        <sz val="13"/>
        <color rgb="FF1E1B1D"/>
        <rFont val="Calibri"/>
        <family val="2"/>
      </rPr>
      <t>Product Information</t>
    </r>
    <r>
      <rPr>
        <sz val="13"/>
        <color rgb="FF1E1B1D"/>
        <rFont val="Calibri"/>
        <family val="2"/>
      </rPr>
      <t>") by an issuer of ("</t>
    </r>
    <r>
      <rPr>
        <b/>
        <sz val="13"/>
        <color rgb="FF1E1B1D"/>
        <rFont val="Calibri"/>
        <family val="2"/>
      </rPr>
      <t>Issuer</t>
    </r>
    <r>
      <rPr>
        <sz val="13"/>
        <color rgb="FF1E1B1D"/>
        <rFont val="Calibri"/>
        <family val="2"/>
      </rPr>
      <t>"), or potential investor in ("</t>
    </r>
    <r>
      <rPr>
        <b/>
        <sz val="13"/>
        <color rgb="FF1E1B1D"/>
        <rFont val="Calibri"/>
        <family val="2"/>
      </rPr>
      <t>Investor</t>
    </r>
    <r>
      <rPr>
        <sz val="13"/>
        <color rgb="FF1E1B1D"/>
        <rFont val="Calibri"/>
        <family val="2"/>
      </rPr>
      <t>"), such Products (an Issuer, Investor, or any other person accessing this Site, each a "</t>
    </r>
    <r>
      <rPr>
        <b/>
        <sz val="13"/>
        <color rgb="FF1E1B1D"/>
        <rFont val="Calibri"/>
        <family val="2"/>
      </rPr>
      <t>User</t>
    </r>
    <r>
      <rPr>
        <sz val="13"/>
        <color rgb="FF1E1B1D"/>
        <rFont val="Calibri"/>
        <family val="2"/>
      </rPr>
      <t>" or "</t>
    </r>
    <r>
      <rPr>
        <b/>
        <sz val="13"/>
        <color rgb="FF1E1B1D"/>
        <rFont val="Calibri"/>
        <family val="2"/>
      </rPr>
      <t>you</t>
    </r>
    <r>
      <rPr>
        <sz val="13"/>
        <color rgb="FF1E1B1D"/>
        <rFont val="Calibri"/>
        <family val="2"/>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</si>
  <si>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rPr>
      <t>T&amp;Cs</t>
    </r>
    <r>
      <rPr>
        <sz val="13"/>
        <color rgb="FF1E1B1D"/>
        <rFont val="Calibri"/>
        <family val="2"/>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</si>
  <si>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rPr>
      <t>Our Acceptable Use Policy</t>
    </r>
    <r>
      <rPr>
        <sz val="13"/>
        <color rgb="FF1E1B1D"/>
        <rFont val="Calibri"/>
        <family val="2"/>
      </rPr>
      <t> and </t>
    </r>
    <r>
      <rPr>
        <b/>
        <sz val="13"/>
        <color rgb="FF1E1B1D"/>
        <rFont val="Calibri"/>
        <family val="2"/>
      </rPr>
      <t>Privacy Policy</t>
    </r>
    <r>
      <rPr>
        <sz val="13"/>
        <color rgb="FF1E1B1D"/>
        <rFont val="Calibri"/>
        <family val="2"/>
      </rPr>
      <t> are incorporated into these T&amp;Cs.</t>
    </r>
  </si>
  <si>
    <r>
      <t xml:space="preserve"> Please read the T&amp;Cs carefully before you start to use the Site. By clicking </t>
    </r>
    <r>
      <rPr>
        <b/>
        <sz val="13"/>
        <color rgb="FF1E1B1D"/>
        <rFont val="Calibri"/>
        <family val="2"/>
      </rPr>
      <t>'Accept'</t>
    </r>
    <r>
      <rPr>
        <sz val="13"/>
        <color rgb="FF1E1B1D"/>
        <rFont val="Calibri"/>
        <family val="2"/>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</si>
  <si>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</si>
  <si>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</si>
  <si>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</si>
  <si>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</si>
  <si>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</si>
  <si>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</si>
  <si>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</si>
  <si>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</si>
  <si>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</si>
  <si>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</si>
  <si>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</si>
  <si>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</si>
  <si>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</si>
  <si>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</si>
  <si>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</si>
  <si>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</si>
  <si>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</si>
  <si>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</si>
  <si>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</si>
  <si>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</si>
  <si>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</si>
  <si>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</si>
  <si>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</si>
  <si>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</si>
  <si>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</si>
  <si>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</si>
  <si>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</si>
  <si>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</si>
  <si>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</si>
  <si>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</si>
  <si>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</si>
  <si>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</si>
  <si>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</si>
  <si>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</si>
  <si>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</si>
  <si>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</si>
  <si>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</si>
  <si>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</si>
  <si>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</si>
  <si>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</si>
  <si>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rPr>
      <t>User Details</t>
    </r>
    <r>
      <rPr>
        <sz val="13"/>
        <rFont val="Calibri"/>
        <family val="2"/>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</si>
  <si>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</si>
  <si>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</si>
  <si>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</si>
  <si>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</si>
  <si>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</si>
  <si>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</si>
  <si>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</si>
  <si>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</si>
  <si>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</si>
  <si>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rPr>
      <t>Acceptable Use Policy</t>
    </r>
    <r>
      <rPr>
        <sz val="13"/>
        <color rgb="FF1E1B1D"/>
        <rFont val="Calibri"/>
        <family val="2"/>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rPr>
      <t>Acceptable Use Policy</t>
    </r>
    <r>
      <rPr>
        <sz val="13"/>
        <color rgb="FF1E1B1D"/>
        <rFont val="Calibri"/>
        <family val="2"/>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</si>
  <si>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</si>
  <si>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</si>
  <si>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</si>
  <si>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</si>
  <si>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</si>
  <si>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</si>
  <si>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</si>
  <si>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</si>
  <si>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</si>
  <si>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</si>
  <si>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</si>
  <si>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</si>
  <si>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</si>
  <si>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</si>
  <si>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</si>
  <si>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</si>
  <si>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</si>
  <si>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</si>
  <si>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</si>
  <si>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</si>
  <si>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</si>
  <si>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</si>
  <si>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</si>
  <si>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</si>
  <si>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</si>
  <si>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</si>
  <si>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</si>
  <si>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</si>
  <si>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</si>
  <si>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</si>
  <si>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</si>
  <si>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</si>
  <si>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</si>
  <si>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</si>
  <si>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</si>
  <si>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</si>
  <si>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</si>
  <si>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</si>
  <si>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</si>
  <si>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</si>
  <si>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</si>
  <si>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</si>
  <si>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</si>
  <si>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</si>
  <si>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</si>
  <si>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</si>
  <si>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</si>
  <si>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</si>
  <si>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</si>
  <si>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</si>
  <si>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</si>
  <si>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</si>
  <si>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</si>
  <si>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</si>
  <si>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</si>
  <si>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</si>
  <si>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</si>
  <si>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</si>
  <si>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</si>
  <si>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</si>
  <si>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</si>
  <si>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</si>
  <si>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</si>
  <si>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</si>
  <si>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</si>
  <si>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</si>
  <si>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</si>
  <si>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rPr>
      <t>we</t>
    </r>
    <r>
      <rPr>
        <sz val="13"/>
        <color rgb="FF1E1B1D"/>
        <rFont val="Calibri"/>
        <family val="2"/>
      </rPr>
      <t>" or "</t>
    </r>
    <r>
      <rPr>
        <b/>
        <sz val="13"/>
        <color rgb="FF1E1B1D"/>
        <rFont val="Calibri"/>
        <family val="2"/>
      </rPr>
      <t>us</t>
    </r>
    <r>
      <rPr>
        <sz val="13"/>
        <color rgb="FF1E1B1D"/>
        <rFont val="Calibri"/>
        <family val="2"/>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</si>
  <si>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rPr>
      <t>you</t>
    </r>
    <r>
      <rPr>
        <sz val="13"/>
        <rFont val="Calibri"/>
        <family val="2"/>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</si>
  <si>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rPr>
      <t>loi relative à la protection de la vie privée à l'égard des traitements de données à caractère personnel / wet tot bescherming van de persoonlijke levensfeer ten opzichte van de verwerking van persoonsgegevens</t>
    </r>
    <r>
      <rPr>
        <sz val="13"/>
        <rFont val="Calibri"/>
        <family val="2"/>
      </rPr>
      <t>) (the "</t>
    </r>
    <r>
      <rPr>
        <b/>
        <sz val="13"/>
        <rFont val="Calibri"/>
        <family val="2"/>
      </rPr>
      <t>Belgian DPL</t>
    </r>
    <r>
      <rPr>
        <sz val="13"/>
        <rFont val="Calibri"/>
        <family val="2"/>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</si>
  <si>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</si>
  <si>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</si>
  <si>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</si>
  <si>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</si>
  <si>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</si>
  <si>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</si>
  <si>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</si>
  <si>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</si>
  <si>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</si>
  <si>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</si>
  <si>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</si>
  <si>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</si>
  <si>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</si>
  <si>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</si>
  <si>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</si>
  <si>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</si>
  <si>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</si>
  <si>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rPr>
      <t>EEA</t>
    </r>
    <r>
      <rPr>
        <sz val="13"/>
        <rFont val="Calibri"/>
        <family val="2"/>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</si>
  <si>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</si>
  <si>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</si>
  <si>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</si>
  <si>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</si>
  <si>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</si>
  <si>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</si>
  <si>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</si>
  <si>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</si>
  <si>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</si>
  <si>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</si>
  <si>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</si>
  <si>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</si>
  <si>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Harmonised Transparency Template</t>
  </si>
  <si>
    <t>2026  Version</t>
  </si>
  <si>
    <t>Index</t>
  </si>
  <si>
    <t>Worksheet A: HTT General</t>
  </si>
  <si>
    <t>Tab 1: Harmonised Transparency Template</t>
  </si>
  <si>
    <t>Worksheet B1: HTT Mortgage Assets</t>
  </si>
  <si>
    <t>Worksheet C: HTT Harmonised Glossary</t>
  </si>
  <si>
    <t>Covered Bond Label Disclaimer</t>
  </si>
  <si>
    <t xml:space="preserve">A. Harmonised Transparency Template - General Information </t>
  </si>
  <si>
    <t>HTT 2026</t>
  </si>
  <si>
    <t>Reporting in Domestic Currency</t>
  </si>
  <si>
    <t>CONTENT OF TAB A</t>
  </si>
  <si>
    <t>1. Basic Facts</t>
  </si>
  <si>
    <t>2. Regulatory Summary</t>
  </si>
  <si>
    <t>3. General Cover Pool / Covered Bond Information</t>
  </si>
  <si>
    <t>`</t>
  </si>
  <si>
    <t>4. Compliance Art 14 CBD Check Table</t>
  </si>
  <si>
    <t>5. References to Capital Requirements Regulation (CRR) 129(1)</t>
  </si>
  <si>
    <t>6. Other relevant information</t>
  </si>
  <si>
    <t>Field Number</t>
  </si>
  <si>
    <t>G.1.1.1</t>
  </si>
  <si>
    <t>Country</t>
  </si>
  <si>
    <t>[For completion]</t>
  </si>
  <si>
    <t>G.1.1.2</t>
  </si>
  <si>
    <t>Issuer Name</t>
  </si>
  <si>
    <t>G.1.1.3</t>
  </si>
  <si>
    <t>Labelled Cover Pool Name</t>
  </si>
  <si>
    <t>G.1.1.4</t>
  </si>
  <si>
    <t>Link to Issuer's Website</t>
  </si>
  <si>
    <t>G.1.1.5</t>
  </si>
  <si>
    <t>Cut-off date</t>
  </si>
  <si>
    <t>G.1.1.6</t>
  </si>
  <si>
    <t>Cover Pool's FIGI Identifier (non-mandatory)</t>
  </si>
  <si>
    <t>OG.1.1.2</t>
  </si>
  <si>
    <t>Optional information e.g. Contact names</t>
  </si>
  <si>
    <t>OG.1.1.3</t>
  </si>
  <si>
    <t>Optional information e.g. Parent name</t>
  </si>
  <si>
    <t>OG.1.1.4</t>
  </si>
  <si>
    <t>OG.1.1.5</t>
  </si>
  <si>
    <t>OG.1.1.6</t>
  </si>
  <si>
    <t>OG.1.1.7</t>
  </si>
  <si>
    <t>G.2.1.1</t>
  </si>
  <si>
    <t>Basel Compliance, subject to national jurisdiction (Y/N)</t>
  </si>
  <si>
    <t>G.2.1.2</t>
  </si>
  <si>
    <t>CBD Compliance</t>
  </si>
  <si>
    <t>Yes</t>
  </si>
  <si>
    <t>G.2.1.3</t>
  </si>
  <si>
    <t>CRR Compliance (Y/N)</t>
  </si>
  <si>
    <t>No</t>
  </si>
  <si>
    <t>OG.2.1.1</t>
  </si>
  <si>
    <t>LCR status</t>
  </si>
  <si>
    <t>Non-EEA, Art 14 CBD compliant</t>
  </si>
  <si>
    <t>OG.2.1.2</t>
  </si>
  <si>
    <t>OG.2.1.3</t>
  </si>
  <si>
    <t>OG.2.1.4</t>
  </si>
  <si>
    <t>OG.2.1.5</t>
  </si>
  <si>
    <t>OG.2.1.6</t>
  </si>
  <si>
    <t>1.General Information</t>
  </si>
  <si>
    <t>Nominal (mn)</t>
  </si>
  <si>
    <t>G.3.1.1</t>
  </si>
  <si>
    <t>Total Cover Assets</t>
  </si>
  <si>
    <t>G.3.1.2</t>
  </si>
  <si>
    <t>Outstanding Covered Bonds</t>
  </si>
  <si>
    <t>OG.3.1.1</t>
  </si>
  <si>
    <t>Cover Pool Size [NPV] (mn)</t>
  </si>
  <si>
    <t>OG.3.1.2</t>
  </si>
  <si>
    <t>Outstanding Covered Bonds [NPV] (mn)</t>
  </si>
  <si>
    <t>OG.3.1.3</t>
  </si>
  <si>
    <t>OG.3.1.4</t>
  </si>
  <si>
    <t xml:space="preserve">2. Over-collateralisation (OC) </t>
  </si>
  <si>
    <t>Statutory</t>
  </si>
  <si>
    <t>Voluntary</t>
  </si>
  <si>
    <t>Contractual</t>
  </si>
  <si>
    <t>Purpose</t>
  </si>
  <si>
    <t>G.3.2.1</t>
  </si>
  <si>
    <t>OC (%)</t>
  </si>
  <si>
    <t>G.3.2.3</t>
  </si>
  <si>
    <t>Total OC (absolute value in mn)</t>
  </si>
  <si>
    <t>OG.3.2.1</t>
  </si>
  <si>
    <t>OG.3.2.2</t>
  </si>
  <si>
    <t>Optional information e.g. Asset Coverage Test (ACT)</t>
  </si>
  <si>
    <t>OG.3.2.3</t>
  </si>
  <si>
    <t>Optional information e.g. OC (NPV basis)</t>
  </si>
  <si>
    <t>OG.3.2.4</t>
  </si>
  <si>
    <t>OC in accordance with the National Legal Framework</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</si>
  <si>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</si>
  <si>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</si>
  <si>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</si>
  <si>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</si>
  <si>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</si>
  <si>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</si>
  <si>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</si>
  <si>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</si>
  <si>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</si>
  <si>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</si>
  <si>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</si>
  <si>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</si>
  <si>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</si>
  <si>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</si>
  <si>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</si>
  <si>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</si>
  <si>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</si>
  <si>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</si>
  <si>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</si>
  <si>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</si>
  <si>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</si>
  <si>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</si>
  <si>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xml:space="preserve">Contractual </t>
  </si>
  <si>
    <t xml:space="preserve">Expected Upon Prepayments </t>
  </si>
  <si>
    <t>% Total Contractual</t>
  </si>
  <si>
    <t>% Total Expected Upon Prepayments</t>
  </si>
  <si>
    <t>G.3.4.1</t>
  </si>
  <si>
    <t>Weighted Average Life (in years)</t>
  </si>
  <si>
    <t>Residual Life (mn)</t>
  </si>
  <si>
    <t>By buckets:</t>
  </si>
  <si>
    <t>G.3.4.2</t>
  </si>
  <si>
    <t>0 - 1 Y</t>
  </si>
  <si>
    <t>G.3.4.3</t>
  </si>
  <si>
    <t>1 - 2 Y</t>
  </si>
  <si>
    <t>G.3.4.4</t>
  </si>
  <si>
    <t>2 - 3 Y</t>
  </si>
  <si>
    <t>G.3.4.5</t>
  </si>
  <si>
    <t>3 - 4 Y</t>
  </si>
  <si>
    <t>G.3.4.6</t>
  </si>
  <si>
    <t>4 - 5 Y</t>
  </si>
  <si>
    <t>G.3.4.7</t>
  </si>
  <si>
    <t>5 - 10 Y</t>
  </si>
  <si>
    <t>G.3.4.8</t>
  </si>
  <si>
    <t>10+ Y</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</si>
  <si>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</si>
  <si>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</si>
  <si>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</si>
  <si>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</si>
  <si>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</si>
  <si>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</si>
  <si>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</si>
  <si>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</si>
  <si>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</si>
  <si>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</si>
  <si>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</si>
  <si>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</si>
  <si>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</si>
  <si>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</si>
  <si>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</si>
  <si>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</si>
  <si>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</si>
  <si>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Initial Maturity  </t>
  </si>
  <si>
    <t xml:space="preserve">Extended Maturity </t>
  </si>
  <si>
    <t xml:space="preserve">% Total Initial Maturity </t>
  </si>
  <si>
    <t>% Total Extended Maturity</t>
  </si>
  <si>
    <t>G.3.5.1</t>
  </si>
  <si>
    <t>Weighted Average life (in years)</t>
  </si>
  <si>
    <t>Maturity (mn)</t>
  </si>
  <si>
    <t>G.3.5.2</t>
  </si>
  <si>
    <t>G.3.5.3</t>
  </si>
  <si>
    <t>G.3.5.4</t>
  </si>
  <si>
    <t>G.3.5.5</t>
  </si>
  <si>
    <t>G.3.5.6</t>
  </si>
  <si>
    <t>G.3.5.7</t>
  </si>
  <si>
    <t>G.3.5.8</t>
  </si>
  <si>
    <t>G.3.5.9</t>
  </si>
  <si>
    <t>G.3.5.10</t>
  </si>
  <si>
    <t>OG.3.5.1</t>
  </si>
  <si>
    <t>OG.3.5.2</t>
  </si>
  <si>
    <t>OG.3.5.3</t>
  </si>
  <si>
    <t>OG.3.5.4</t>
  </si>
  <si>
    <t>OG.3.5.5</t>
  </si>
  <si>
    <t>OG.3.5.6</t>
  </si>
  <si>
    <t>OG.3.5.7</t>
  </si>
  <si>
    <t>OG.3.5.8</t>
  </si>
  <si>
    <t>OG.3.5.9</t>
  </si>
  <si>
    <t>OG.3.5.10</t>
  </si>
  <si>
    <t>6. Cover Assets - Currency</t>
  </si>
  <si>
    <t>Nominal [before hedging] (mn)</t>
  </si>
  <si>
    <t>Nominal [after hedging] (mn)</t>
  </si>
  <si>
    <t>% Total [before]</t>
  </si>
  <si>
    <t>% Total [after]</t>
  </si>
  <si>
    <t>G.3.6.1</t>
  </si>
  <si>
    <t>EUR</t>
  </si>
  <si>
    <t>curre</t>
  </si>
  <si>
    <t>G.3.6.2</t>
  </si>
  <si>
    <t>AUD</t>
  </si>
  <si>
    <t>G.3.6.3</t>
  </si>
  <si>
    <t>BRL</t>
  </si>
  <si>
    <t>G.3.6.4</t>
  </si>
  <si>
    <t>CAD</t>
  </si>
  <si>
    <t>G.3.6.5</t>
  </si>
  <si>
    <t>CHF</t>
  </si>
  <si>
    <t>G.3.6.6</t>
  </si>
  <si>
    <t>CZK</t>
  </si>
  <si>
    <t>G.3.6.7</t>
  </si>
  <si>
    <t>DKK</t>
  </si>
  <si>
    <t>G.3.6.8</t>
  </si>
  <si>
    <t>GBP</t>
  </si>
  <si>
    <t>G.3.6.9</t>
  </si>
  <si>
    <t>HKD</t>
  </si>
  <si>
    <t>G.3.6.10</t>
  </si>
  <si>
    <t>ISK</t>
  </si>
  <si>
    <t>G.3.6.11</t>
  </si>
  <si>
    <t>JPY</t>
  </si>
  <si>
    <t>KRW</t>
  </si>
  <si>
    <t>G.3.6.12</t>
  </si>
  <si>
    <t>NOK</t>
  </si>
  <si>
    <t>G.3.6.13</t>
  </si>
  <si>
    <t>PLN</t>
  </si>
  <si>
    <t>G.3.6.14</t>
  </si>
  <si>
    <t>NZD</t>
  </si>
  <si>
    <t>SEK</t>
  </si>
  <si>
    <t>G.3.6.15</t>
  </si>
  <si>
    <t>SGD</t>
  </si>
  <si>
    <t>G.3.6.16</t>
  </si>
  <si>
    <t>USD</t>
  </si>
  <si>
    <t>G.3.6.17</t>
  </si>
  <si>
    <t>G.3.6.18</t>
  </si>
  <si>
    <t>G.3.6.19</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</si>
  <si>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</si>
  <si>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</si>
  <si>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</si>
  <si>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</si>
  <si>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</si>
  <si>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</si>
  <si>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</si>
  <si>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</si>
  <si>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</si>
  <si>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</si>
  <si>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</si>
  <si>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</si>
  <si>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</si>
  <si>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</si>
  <si>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</si>
  <si>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</si>
  <si>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</si>
  <si>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</si>
  <si>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</si>
  <si>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</si>
  <si>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</si>
  <si>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</si>
  <si>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</si>
  <si>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G.3.7.17</t>
  </si>
  <si>
    <t>G.3.7.18</t>
  </si>
  <si>
    <t>G.3.7.19</t>
  </si>
  <si>
    <t>OG.3.7.1</t>
  </si>
  <si>
    <t>OG.3.7.2</t>
  </si>
  <si>
    <t>OG.3.7.3</t>
  </si>
  <si>
    <t>OG.3.7.4</t>
  </si>
  <si>
    <t>OG.3.7.5</t>
  </si>
  <si>
    <t>OG.3.7.6</t>
  </si>
  <si>
    <t xml:space="preserve">8. Covered Bonds - Breakdown by interest rate </t>
  </si>
  <si>
    <t>G.3.8.1</t>
  </si>
  <si>
    <t>Fixed coupon</t>
  </si>
  <si>
    <t>G.3.8.2</t>
  </si>
  <si>
    <t>Floating coupon</t>
  </si>
  <si>
    <t>G.3.8.3</t>
  </si>
  <si>
    <t>G.3.8.4</t>
  </si>
  <si>
    <t>OG.3.8.1</t>
  </si>
  <si>
    <t>OG.3.8.2</t>
  </si>
  <si>
    <t>OG.3.8.3</t>
  </si>
  <si>
    <t>OG.3.8.4</t>
  </si>
  <si>
    <t>OG.3.8.5</t>
  </si>
  <si>
    <t>9. Substitute Assets - Type</t>
  </si>
  <si>
    <t>% Substitute Assets</t>
  </si>
  <si>
    <t>G.3.9.1</t>
  </si>
  <si>
    <t>Cash</t>
  </si>
  <si>
    <t>G.3.9.2</t>
  </si>
  <si>
    <t>Exposures to/guaranteed by Supranational, Sovereign, Agency (SSA)</t>
  </si>
  <si>
    <t>G.3.9.3</t>
  </si>
  <si>
    <t>Exposures to central banks</t>
  </si>
  <si>
    <t>G.3.9.4</t>
  </si>
  <si>
    <t>Exposures to credit institutions</t>
  </si>
  <si>
    <t>G.3.9.5</t>
  </si>
  <si>
    <t>G.3.9.6</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</si>
  <si>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</si>
  <si>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</si>
  <si>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</si>
  <si>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</si>
  <si>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</si>
  <si>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</si>
  <si>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</si>
  <si>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</si>
  <si>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</si>
  <si>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</si>
  <si>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</si>
  <si>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</si>
  <si>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</si>
  <si>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</si>
  <si>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</si>
  <si>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</si>
  <si>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</si>
  <si>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</si>
  <si>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</si>
  <si>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</si>
  <si>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</si>
  <si>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</si>
  <si>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</si>
  <si>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</si>
  <si>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</si>
  <si>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</si>
  <si>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</si>
  <si>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</si>
  <si>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</si>
  <si>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</si>
  <si>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</si>
  <si>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</si>
  <si>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United Kingdom</t>
  </si>
  <si>
    <t>G.3.10.7</t>
  </si>
  <si>
    <t>Australia</t>
  </si>
  <si>
    <t>G.3.10.8</t>
  </si>
  <si>
    <t>Brazil</t>
  </si>
  <si>
    <t>G.3.10.9</t>
  </si>
  <si>
    <t>Canada</t>
  </si>
  <si>
    <t>G.3.10.10</t>
  </si>
  <si>
    <t>Japan</t>
  </si>
  <si>
    <t>G.3.10.11</t>
  </si>
  <si>
    <t>Korea</t>
  </si>
  <si>
    <t>G.3.10.12</t>
  </si>
  <si>
    <t>New Zealand</t>
  </si>
  <si>
    <t>G.3.10.13</t>
  </si>
  <si>
    <t>Singapore</t>
  </si>
  <si>
    <t>G.3.10.14</t>
  </si>
  <si>
    <t>US</t>
  </si>
  <si>
    <t>G.3.10.15</t>
  </si>
  <si>
    <t>G.3.10.16</t>
  </si>
  <si>
    <t>Total EU</t>
  </si>
  <si>
    <t>OG.3.10.1</t>
  </si>
  <si>
    <t>OG.3.10.2</t>
  </si>
  <si>
    <t>OG.3.10.3</t>
  </si>
  <si>
    <t>OG.3.10.4</t>
  </si>
  <si>
    <t>OG.3.10.5</t>
  </si>
  <si>
    <t>OG.3.10.6</t>
  </si>
  <si>
    <t>OG.3.10.7</t>
  </si>
  <si>
    <t xml:space="preserve">11. Liquid Assets </t>
  </si>
  <si>
    <t>% Covered Bonds</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</si>
  <si>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</si>
  <si>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</si>
  <si>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</si>
  <si>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</si>
  <si>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</si>
  <si>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</si>
  <si>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</si>
  <si>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</si>
  <si>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</si>
  <si>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</si>
  <si>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</si>
  <si>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</si>
  <si>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</si>
  <si>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</si>
  <si>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</si>
  <si>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</si>
  <si>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</si>
  <si>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G.3.13.1</t>
  </si>
  <si>
    <t>Derivatives in the register / cover pool [notional] (mn)</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</si>
  <si>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</si>
  <si>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</si>
  <si>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</si>
  <si>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</si>
  <si>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</si>
  <si>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</si>
  <si>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</si>
  <si>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</si>
  <si>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</si>
  <si>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</si>
  <si>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</si>
  <si>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</si>
  <si>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14. Sustainable or other special purpose strategy</t>
  </si>
  <si>
    <t>G.3.14.1</t>
  </si>
  <si>
    <r>
      <t>Is sustainability based on s</t>
    </r>
    <r>
      <rPr>
        <b/>
        <sz val="11"/>
        <rFont val="Calibri"/>
        <family val="2"/>
      </rPr>
      <t>ustainable assets not present in the cover pool</t>
    </r>
    <r>
      <rPr>
        <sz val="11"/>
        <rFont val="Calibri"/>
        <family val="2"/>
      </rPr>
      <t>?</t>
    </r>
  </si>
  <si>
    <t>G.3.14.2</t>
  </si>
  <si>
    <t>Who has provided Second Party Opinion</t>
  </si>
  <si>
    <t>G.3.14.3</t>
  </si>
  <si>
    <t xml:space="preserve">Further details on proceeds strategy </t>
  </si>
  <si>
    <t>G.3.14.4</t>
  </si>
  <si>
    <r>
      <t xml:space="preserve">Is sustainability based on </t>
    </r>
    <r>
      <rPr>
        <b/>
        <sz val="11"/>
        <rFont val="Calibri"/>
        <family val="2"/>
      </rPr>
      <t>sustainable collateral assets present in the cover pool</t>
    </r>
    <r>
      <rPr>
        <sz val="11"/>
        <rFont val="Calibri"/>
        <family val="2"/>
      </rPr>
      <t>?</t>
    </r>
  </si>
  <si>
    <t>G.3.14.5</t>
  </si>
  <si>
    <t>If yes. Further details are available in Tab F</t>
  </si>
  <si>
    <t>F1. Tab</t>
  </si>
  <si>
    <t>F2. Tab</t>
  </si>
  <si>
    <t>G.3.14.6</t>
  </si>
  <si>
    <r>
      <t xml:space="preserve">Is sustainability based on </t>
    </r>
    <r>
      <rPr>
        <b/>
        <sz val="11"/>
        <rFont val="Calibri"/>
        <family val="2"/>
      </rPr>
      <t>other criteria</t>
    </r>
    <r>
      <rPr>
        <sz val="11"/>
        <rFont val="Calibri"/>
        <family val="2"/>
      </rPr>
      <t>?</t>
    </r>
  </si>
  <si>
    <t>G.3.14.7</t>
  </si>
  <si>
    <t>OG.3.14.1</t>
  </si>
  <si>
    <t>OG.3.14.2</t>
  </si>
  <si>
    <t>OG.3.14.3</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</si>
  <si>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</si>
  <si>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</si>
  <si>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</si>
  <si>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</si>
  <si>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</si>
  <si>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</si>
  <si>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</si>
  <si>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</si>
  <si>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</si>
  <si>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</si>
  <si>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</si>
  <si>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</si>
  <si>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</si>
  <si>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</si>
  <si>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</si>
  <si>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</si>
  <si>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</si>
  <si>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</si>
  <si>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</si>
  <si>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</si>
  <si>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</si>
  <si>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</si>
  <si>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</si>
  <si>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</si>
  <si>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</si>
  <si>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</si>
  <si>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</si>
  <si>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</si>
  <si>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</si>
  <si>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</si>
  <si>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</si>
  <si>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</si>
  <si>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</si>
  <si>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</si>
  <si>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</si>
  <si>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</si>
  <si>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</si>
  <si>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</si>
  <si>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G.4.1.1</t>
  </si>
  <si>
    <t xml:space="preserve">(a)         Value of the cover pool total assets: </t>
  </si>
  <si>
    <t>G.4.1.2</t>
  </si>
  <si>
    <t xml:space="preserve">(a)         Value of outstanding covered bonds: </t>
  </si>
  <si>
    <t>G.4.1.3</t>
  </si>
  <si>
    <t xml:space="preserve">(b)        List of ISIN of issued covered bonds: </t>
  </si>
  <si>
    <t>G.4.1.4</t>
  </si>
  <si>
    <t xml:space="preserve">(c)        Geographical distribution: </t>
  </si>
  <si>
    <t>G.4.1.5</t>
  </si>
  <si>
    <t>(c)        Type of cover assets:</t>
  </si>
  <si>
    <t>G.4.1.6</t>
  </si>
  <si>
    <t xml:space="preserve">(c)        Loan size: </t>
  </si>
  <si>
    <t>G.4.1.7</t>
  </si>
  <si>
    <t xml:space="preserve">(c)       Valuation Method: </t>
  </si>
  <si>
    <t>link to Glossary HG.1.15</t>
  </si>
  <si>
    <t>G.4.1.8</t>
  </si>
  <si>
    <t xml:space="preserve">            (d)        Interest rate risk - cover pool:</t>
  </si>
  <si>
    <t>G.4.1.9</t>
  </si>
  <si>
    <t>(d)        Currency risk - cover pool:</t>
  </si>
  <si>
    <t>G.4.1.10</t>
  </si>
  <si>
    <t xml:space="preserve">          (d)         Interest rate risk - covered bond:</t>
  </si>
  <si>
    <t>G.4.1.11</t>
  </si>
  <si>
    <t>(d)        Currency risk - covered bond:</t>
  </si>
  <si>
    <t>G.4.1.12</t>
  </si>
  <si>
    <t xml:space="preserve">            (d)        Liquidity Risk - primary assets cover pool:</t>
  </si>
  <si>
    <t>liquidity buffer</t>
  </si>
  <si>
    <t>G.4.1.13</t>
  </si>
  <si>
    <t>(d)        Credit Risk:</t>
  </si>
  <si>
    <t>215 LTV Residential Mortgage</t>
  </si>
  <si>
    <t>441 LTV Commercial Mortgage</t>
  </si>
  <si>
    <t>147 for Public Sector Asset - type of debtor</t>
  </si>
  <si>
    <t>extendable maturity</t>
  </si>
  <si>
    <t>G.4.1.14</t>
  </si>
  <si>
    <t>(d)        Market Risk:</t>
  </si>
  <si>
    <t>230 Derivatives and Swaps</t>
  </si>
  <si>
    <t>liquidity buffer &amp; extendable maturity</t>
  </si>
  <si>
    <t>G.4.1.15</t>
  </si>
  <si>
    <t>(d)        Hedging Strategy</t>
  </si>
  <si>
    <t>other</t>
  </si>
  <si>
    <t>G.4.1.16</t>
  </si>
  <si>
    <t>(e)        Maturity Structure - cover assets:</t>
  </si>
  <si>
    <t>G.4.1.17</t>
  </si>
  <si>
    <t>(e)        Maturity Structure - covered bond:</t>
  </si>
  <si>
    <t>G.4.1.18</t>
  </si>
  <si>
    <t>(e)        Overview maturity extension triggers:</t>
  </si>
  <si>
    <t>link to Glossary HG 1.7</t>
  </si>
  <si>
    <t>G.4.1.19</t>
  </si>
  <si>
    <t>(f)        Levels of OC:</t>
  </si>
  <si>
    <t>G.4.1.20</t>
  </si>
  <si>
    <t>(g)        Percentage of loans in default:</t>
  </si>
  <si>
    <t>OG.4.1.1</t>
  </si>
  <si>
    <t>OG.4.1.2</t>
  </si>
  <si>
    <t>OG.4.1.3</t>
  </si>
  <si>
    <t>G.5.1.1</t>
  </si>
  <si>
    <t>Exposure to credit institute credit quality step 1</t>
  </si>
  <si>
    <t>G.5.1.2</t>
  </si>
  <si>
    <t>Exposure to credit institute credit quality step 2</t>
  </si>
  <si>
    <t>G.5.1.3</t>
  </si>
  <si>
    <t>Exposure to credit institute credit quality step 3</t>
  </si>
  <si>
    <t>OG.5.1.1</t>
  </si>
  <si>
    <t>OG.5.1.2</t>
  </si>
  <si>
    <t>OG.5.1.3</t>
  </si>
  <si>
    <t>OG.5.1.4</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</si>
  <si>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</si>
  <si>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</si>
  <si>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</si>
  <si>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</si>
  <si>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</si>
  <si>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</si>
  <si>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</si>
  <si>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</si>
  <si>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</si>
  <si>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</si>
  <si>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</si>
  <si>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</si>
  <si>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</si>
  <si>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</si>
  <si>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</si>
  <si>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</si>
  <si>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</si>
  <si>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</si>
  <si>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</si>
  <si>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</si>
  <si>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</si>
  <si>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</si>
  <si>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</si>
  <si>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</si>
  <si>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</si>
  <si>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</si>
  <si>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</si>
  <si>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</si>
  <si>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</si>
  <si>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</si>
  <si>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</si>
  <si>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</si>
  <si>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</si>
  <si>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</si>
  <si>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</si>
  <si>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</si>
  <si>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</si>
  <si>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</si>
  <si>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</si>
  <si>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</si>
  <si>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</si>
  <si>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</si>
  <si>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</si>
  <si>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</si>
  <si>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</si>
  <si>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</si>
  <si>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</si>
  <si>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</si>
  <si>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</si>
  <si>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</si>
  <si>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</si>
  <si>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</si>
  <si>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</si>
  <si>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</si>
  <si>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</si>
  <si>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</si>
  <si>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</si>
  <si>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</si>
  <si>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</si>
  <si>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</si>
  <si>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</si>
  <si>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</si>
  <si>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</si>
  <si>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</si>
  <si>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</si>
  <si>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</si>
  <si>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</si>
  <si>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</si>
  <si>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</si>
  <si>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</si>
  <si>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</si>
  <si>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</si>
  <si>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o/w Forest &amp; Agriculture</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</si>
  <si>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</si>
  <si>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</si>
  <si>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</si>
  <si>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</si>
  <si>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</si>
  <si>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</si>
  <si>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</si>
  <si>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</si>
  <si>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</si>
  <si>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</si>
  <si>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</si>
  <si>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</si>
  <si>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</si>
  <si>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</si>
  <si>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</si>
  <si>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</si>
  <si>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</si>
  <si>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</si>
  <si>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</si>
  <si>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</si>
  <si>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</si>
  <si>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</si>
  <si>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</si>
  <si>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</si>
  <si>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</si>
  <si>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</si>
  <si>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</si>
  <si>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</si>
  <si>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</si>
  <si>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</si>
  <si>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</si>
  <si>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</si>
  <si>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</si>
  <si>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</si>
  <si>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</si>
  <si>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</si>
  <si>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</si>
  <si>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</si>
  <si>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</si>
  <si>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</si>
  <si>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</si>
  <si>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</si>
  <si>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</si>
  <si>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</si>
  <si>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</si>
  <si>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</si>
  <si>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</si>
  <si>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</si>
  <si>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Czechia</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</si>
  <si>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</si>
  <si>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</si>
  <si>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</si>
  <si>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</si>
  <si>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</si>
  <si>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</si>
  <si>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</si>
  <si>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</si>
  <si>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</si>
  <si>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</si>
  <si>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</si>
  <si>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</si>
  <si>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</si>
  <si>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</si>
  <si>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</si>
  <si>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</si>
  <si>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</si>
  <si>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</si>
  <si>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</si>
  <si>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Italy</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</si>
  <si>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</si>
  <si>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</si>
  <si>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</si>
  <si>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</si>
  <si>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</si>
  <si>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</si>
  <si>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</si>
  <si>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</si>
  <si>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</si>
  <si>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</si>
  <si>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</si>
  <si>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</si>
  <si>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</si>
  <si>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</si>
  <si>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</si>
  <si>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</si>
  <si>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</si>
  <si>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</si>
  <si>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</si>
  <si>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</si>
  <si>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</si>
  <si>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Sweden</t>
  </si>
  <si>
    <t>M.7.4.29</t>
  </si>
  <si>
    <t>M.7.4.30</t>
  </si>
  <si>
    <t>Iceland</t>
  </si>
  <si>
    <t>M.7.4.31</t>
  </si>
  <si>
    <t>Liechtenstein</t>
  </si>
  <si>
    <t>M.7.4.32</t>
  </si>
  <si>
    <t>Norway</t>
  </si>
  <si>
    <t>M.7.4.33</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</si>
  <si>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</si>
  <si>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</si>
  <si>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</si>
  <si>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</si>
  <si>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</si>
  <si>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</si>
  <si>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</si>
  <si>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</si>
  <si>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</si>
  <si>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</si>
  <si>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</si>
  <si>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</si>
  <si>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</si>
  <si>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</si>
  <si>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</si>
  <si>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</si>
  <si>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</si>
  <si>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</si>
  <si>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</si>
  <si>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</si>
  <si>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</si>
  <si>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5. Breakdown by regions of the main country of origin</t>
  </si>
  <si>
    <t>M.7.5.1</t>
  </si>
  <si>
    <t>Insert main country of origin</t>
  </si>
  <si>
    <t>M.7.5.2</t>
  </si>
  <si>
    <t>TBC at a country level</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</si>
  <si>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</si>
  <si>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</si>
  <si>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</si>
  <si>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</si>
  <si>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</si>
  <si>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</si>
  <si>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</si>
  <si>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</si>
  <si>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</si>
  <si>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</si>
  <si>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</si>
  <si>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</si>
  <si>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</si>
  <si>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</si>
  <si>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</si>
  <si>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</si>
  <si>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</si>
  <si>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</si>
  <si>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</si>
  <si>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</si>
  <si>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</si>
  <si>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</si>
  <si>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</si>
  <si>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</si>
  <si>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</si>
  <si>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</si>
  <si>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</si>
  <si>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</si>
  <si>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</si>
  <si>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M.7.5.32</t>
  </si>
  <si>
    <t>M.7.5.33</t>
  </si>
  <si>
    <t>M.7.5.34</t>
  </si>
  <si>
    <t>M.7.5.35</t>
  </si>
  <si>
    <t>M.7.5.36</t>
  </si>
  <si>
    <t>M.7.5.37</t>
  </si>
  <si>
    <t>M.7.5.38</t>
  </si>
  <si>
    <t>M.7.5.39</t>
  </si>
  <si>
    <t>M.7.5.40</t>
  </si>
  <si>
    <t>M.7.5.41</t>
  </si>
  <si>
    <t>M.7.5.42</t>
  </si>
  <si>
    <t>M.7.5.43</t>
  </si>
  <si>
    <t>M.7.5.44</t>
  </si>
  <si>
    <t>M.7.5.45</t>
  </si>
  <si>
    <t>M.7.5.46</t>
  </si>
  <si>
    <t>M.7.5.47</t>
  </si>
  <si>
    <t>M.7.5.48</t>
  </si>
  <si>
    <t>M.7.5.49</t>
  </si>
  <si>
    <t>M.7.5.50</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</si>
  <si>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</si>
  <si>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</si>
  <si>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</si>
  <si>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</si>
  <si>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</si>
  <si>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</si>
  <si>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</si>
  <si>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</si>
  <si>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</si>
  <si>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</si>
  <si>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</si>
  <si>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</si>
  <si>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</si>
  <si>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</si>
  <si>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</si>
  <si>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</si>
  <si>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</si>
  <si>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</si>
  <si>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</si>
  <si>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</si>
  <si>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</si>
  <si>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</si>
  <si>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</si>
  <si>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</si>
  <si>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</si>
  <si>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</si>
  <si>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</si>
  <si>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</si>
  <si>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&gt;  12 - ≤ 24 months</t>
  </si>
  <si>
    <t>M.7.8.3</t>
  </si>
  <si>
    <t>&gt; 24 - ≤ 36 months</t>
  </si>
  <si>
    <t>M.7.8.4</t>
  </si>
  <si>
    <t>&gt; 36 - ≤ 60 months</t>
  </si>
  <si>
    <t>M.7.8.5</t>
  </si>
  <si>
    <t>&gt; 60 months</t>
  </si>
  <si>
    <t>OM.7.8.1</t>
  </si>
  <si>
    <t>OM.7.8.2</t>
  </si>
  <si>
    <t>OM.7.8.3</t>
  </si>
  <si>
    <t>OM.7.8.4</t>
  </si>
  <si>
    <t>9. Non-Performing Loans (NPLs)</t>
  </si>
  <si>
    <t>M.7.9.1</t>
  </si>
  <si>
    <t>% NPLs</t>
  </si>
  <si>
    <t>M.7.9.2</t>
  </si>
  <si>
    <t>Defaulted Loans pursuant Art 178 CRR</t>
  </si>
  <si>
    <t>OM.7.9.1</t>
  </si>
  <si>
    <t>OM.7.9.2</t>
  </si>
  <si>
    <t>OM.7.9.3</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</si>
  <si>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</si>
  <si>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</si>
  <si>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</si>
  <si>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</si>
  <si>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</si>
  <si>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</si>
  <si>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</si>
  <si>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</si>
  <si>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</si>
  <si>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</si>
  <si>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</si>
  <si>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</si>
  <si>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</si>
  <si>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</si>
  <si>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</si>
  <si>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</si>
  <si>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</si>
  <si>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</si>
  <si>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</si>
  <si>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</si>
  <si>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</si>
  <si>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</si>
  <si>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</si>
  <si>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</si>
  <si>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</si>
  <si>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</si>
  <si>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</si>
  <si>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</si>
  <si>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</si>
  <si>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</si>
  <si>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</si>
  <si>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</si>
  <si>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</si>
  <si>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</si>
  <si>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</si>
  <si>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</si>
  <si>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</si>
  <si>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</si>
  <si>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</si>
  <si>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</si>
  <si>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</si>
  <si>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</si>
  <si>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</si>
  <si>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</si>
  <si>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</si>
  <si>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</si>
  <si>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</si>
  <si>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</si>
  <si>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</si>
  <si>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</si>
  <si>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</si>
  <si>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</si>
  <si>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</si>
  <si>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</si>
  <si>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</si>
  <si>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</si>
  <si>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</si>
  <si>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</si>
  <si>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</si>
  <si>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</si>
  <si>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</si>
  <si>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</si>
  <si>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</si>
  <si>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</si>
  <si>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</si>
  <si>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</si>
  <si>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</si>
  <si>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</si>
  <si>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</si>
  <si>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</si>
  <si>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</si>
  <si>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</si>
  <si>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</si>
  <si>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</si>
  <si>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</si>
  <si>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</si>
  <si>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</si>
  <si>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</si>
  <si>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</si>
  <si>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</si>
  <si>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</si>
  <si>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</si>
  <si>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</si>
  <si>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</si>
  <si>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</si>
  <si>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</si>
  <si>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</si>
  <si>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</si>
  <si>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</si>
  <si>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</si>
  <si>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</si>
  <si>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</si>
  <si>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</si>
  <si>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</si>
  <si>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</si>
  <si>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</si>
  <si>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Subsidised housing</t>
  </si>
  <si>
    <t>M.7A.13.5</t>
  </si>
  <si>
    <t>Agricultural</t>
  </si>
  <si>
    <t>M.7A.13.6</t>
  </si>
  <si>
    <t>OM.7A.13.1</t>
  </si>
  <si>
    <t>o/w Private rental</t>
  </si>
  <si>
    <t>OM.7A.13.2</t>
  </si>
  <si>
    <t xml:space="preserve">o/w Multi-family housing </t>
  </si>
  <si>
    <t>OM.7A.13.3</t>
  </si>
  <si>
    <t xml:space="preserve">o/w Buildings under construction </t>
  </si>
  <si>
    <t>OM.7A.13.4</t>
  </si>
  <si>
    <t>o/w Buildings land</t>
  </si>
  <si>
    <t>OM.7A.13.5</t>
  </si>
  <si>
    <t>OM.7A.13.6</t>
  </si>
  <si>
    <t>OM.7A.13.7</t>
  </si>
  <si>
    <t>OM.7A.13.8</t>
  </si>
  <si>
    <t>OM.7A.13.9</t>
  </si>
  <si>
    <t>OM.7A.13.10</t>
  </si>
  <si>
    <t>14. Loan by Ranking</t>
  </si>
  <si>
    <t>M.7A.14.1</t>
  </si>
  <si>
    <t>1st lien / No prior ranks</t>
  </si>
  <si>
    <t>M.7A.14.2</t>
  </si>
  <si>
    <t>Guaranteed</t>
  </si>
  <si>
    <t>M.7A.14.3</t>
  </si>
  <si>
    <t>OM.7A.14.1</t>
  </si>
  <si>
    <t>OM.7A.14.2</t>
  </si>
  <si>
    <t>OM.7A.14.3</t>
  </si>
  <si>
    <t>OM.7A.14.4</t>
  </si>
  <si>
    <t>OM.7A.14.5</t>
  </si>
  <si>
    <t>OM.7A.14.6</t>
  </si>
  <si>
    <t>15. EPC  Information of the financed RRE - optional</t>
  </si>
  <si>
    <t>Number of dwellings</t>
  </si>
  <si>
    <t>% No. of Dwellings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</si>
  <si>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</si>
  <si>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</si>
  <si>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</si>
  <si>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</si>
  <si>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</si>
  <si>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</si>
  <si>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</si>
  <si>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</si>
  <si>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</si>
  <si>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</si>
  <si>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</si>
  <si>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</si>
  <si>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</si>
  <si>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</si>
  <si>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</si>
  <si>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</si>
  <si>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</si>
  <si>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</si>
  <si>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no data</t>
  </si>
  <si>
    <t>M.7A.15.19</t>
  </si>
  <si>
    <t>OM.7A.15.1</t>
  </si>
  <si>
    <t>OM.7A.15.2</t>
  </si>
  <si>
    <t>OM.7A.15.3</t>
  </si>
  <si>
    <t>16. Average energy use intensity (kWh/m2 per year) - optional</t>
  </si>
  <si>
    <t>M.7A.16.1</t>
  </si>
  <si>
    <t>M.7A.16.2</t>
  </si>
  <si>
    <t>M.7A.16.3</t>
  </si>
  <si>
    <t>M.7A.16.4</t>
  </si>
  <si>
    <t>M.7A.16.5</t>
  </si>
  <si>
    <t>M.7A.16.6</t>
  </si>
  <si>
    <t>M.7A.16.7</t>
  </si>
  <si>
    <t>M.7A.16.8</t>
  </si>
  <si>
    <t>M.7A.16.9</t>
  </si>
  <si>
    <t>M.7A.16.10</t>
  </si>
  <si>
    <t>M.7A.16.11</t>
  </si>
  <si>
    <t>M.7A.16.12</t>
  </si>
  <si>
    <t>M.7A.16.13</t>
  </si>
  <si>
    <t>M.7A.16.14</t>
  </si>
  <si>
    <t>M.7A.16.15</t>
  </si>
  <si>
    <t>M.7A.16.16</t>
  </si>
  <si>
    <t>M.7A.16.17</t>
  </si>
  <si>
    <t>M.7A.16.18</t>
  </si>
  <si>
    <t>M.7A.16.19</t>
  </si>
  <si>
    <t>OM.7A.16.1</t>
  </si>
  <si>
    <t>OM.7A.16.2</t>
  </si>
  <si>
    <t>OM.7A.16.3</t>
  </si>
  <si>
    <t>17. Property Age Structure - optional</t>
  </si>
  <si>
    <t>M.7A.17.1</t>
  </si>
  <si>
    <t>older than 1919</t>
  </si>
  <si>
    <t>M.7A.17.2</t>
  </si>
  <si>
    <t>1919 - 1945</t>
  </si>
  <si>
    <t>M.7A.17.3</t>
  </si>
  <si>
    <t>1946 - 1960</t>
  </si>
  <si>
    <t>M.7A.17.4</t>
  </si>
  <si>
    <t>1961 - 1970</t>
  </si>
  <si>
    <t>M.7A.17.5</t>
  </si>
  <si>
    <t>1971 - 1980</t>
  </si>
  <si>
    <t>M.7A.17.6</t>
  </si>
  <si>
    <t>1981 - 1990</t>
  </si>
  <si>
    <t>M.7A.17.7</t>
  </si>
  <si>
    <t>1991 - 2000</t>
  </si>
  <si>
    <t>M.7A.17.8</t>
  </si>
  <si>
    <t>2001 - 2005</t>
  </si>
  <si>
    <t>M.7A.17.9</t>
  </si>
  <si>
    <t>2006 - 2010</t>
  </si>
  <si>
    <t>M.7A.17.10</t>
  </si>
  <si>
    <t>2011 - 2015</t>
  </si>
  <si>
    <t>M.7A.17.11</t>
  </si>
  <si>
    <t>2016 - 2020</t>
  </si>
  <si>
    <t>M.7A.17.12</t>
  </si>
  <si>
    <t>2021 and onwards</t>
  </si>
  <si>
    <t>M.7A.17.13</t>
  </si>
  <si>
    <t>M.7A.17.14</t>
  </si>
  <si>
    <t>OM.7A.17.1</t>
  </si>
  <si>
    <t>OM.7A.17.2</t>
  </si>
  <si>
    <t>OM.7A.17.3</t>
  </si>
  <si>
    <t>OM.7A.17.4</t>
  </si>
  <si>
    <t>OM.7A.17.5</t>
  </si>
  <si>
    <t>OM.7A.17.6</t>
  </si>
  <si>
    <t>OM.7A.17.7</t>
  </si>
  <si>
    <t>OM.7A.17.8</t>
  </si>
  <si>
    <t>OM.7A.17.9</t>
  </si>
  <si>
    <t>OM.7A.17.10</t>
  </si>
  <si>
    <t>18. Dwelling type - optional</t>
  </si>
  <si>
    <t>M.7A.18.1</t>
  </si>
  <si>
    <t>House, detached or semi-detached</t>
  </si>
  <si>
    <t>M.7A.18.2</t>
  </si>
  <si>
    <t>Flat or Apartment</t>
  </si>
  <si>
    <t>M.7A.18.3</t>
  </si>
  <si>
    <t>Bungalow</t>
  </si>
  <si>
    <t>M.7A.18.4</t>
  </si>
  <si>
    <t>Terraced House</t>
  </si>
  <si>
    <t>M.7A.18.5</t>
  </si>
  <si>
    <t>Multifamily House</t>
  </si>
  <si>
    <t>M.7A.18.6</t>
  </si>
  <si>
    <t>Land Only</t>
  </si>
  <si>
    <t>M.7A.18.7</t>
  </si>
  <si>
    <t>M.7A.18.8</t>
  </si>
  <si>
    <t>OM.7A.18.1</t>
  </si>
  <si>
    <t>19. New Residential Property - optional</t>
  </si>
  <si>
    <t>M.7A.19.1</t>
  </si>
  <si>
    <t>Under Construction</t>
  </si>
  <si>
    <t>M.7A.19.2</t>
  </si>
  <si>
    <t>Existing property</t>
  </si>
  <si>
    <t>M.7A.19.3</t>
  </si>
  <si>
    <t>M.7A.19.4</t>
  </si>
  <si>
    <t>M.7A.19.5</t>
  </si>
  <si>
    <t>M.7A.19.6</t>
  </si>
  <si>
    <r>
      <t xml:space="preserve">20. CO2 emission - by dwelling type </t>
    </r>
    <r>
      <rPr>
        <b/>
        <i/>
        <sz val="10"/>
        <rFont val="Calibri"/>
        <family val="2"/>
      </rPr>
      <t>- as per national availability</t>
    </r>
  </si>
  <si>
    <t>Ton CO2 (per year)</t>
  </si>
  <si>
    <t>Ton CO2 (per year) (LTV adjusted)</t>
  </si>
  <si>
    <t>kg CO2/m2 (per year)</t>
  </si>
  <si>
    <t>% No. of Dwellings with no CO2 data</t>
  </si>
  <si>
    <t>M.7A.20.1</t>
  </si>
  <si>
    <t>M.7A.20.2</t>
  </si>
  <si>
    <t>M.7A.20.3</t>
  </si>
  <si>
    <t>M.7A.20.4</t>
  </si>
  <si>
    <t>M.7A.20.5</t>
  </si>
  <si>
    <t>M.7A.20.6</t>
  </si>
  <si>
    <t>M.7A.20.7</t>
  </si>
  <si>
    <t>M.7A.20.8</t>
  </si>
  <si>
    <t>M.7A.20.9</t>
  </si>
  <si>
    <t>Weighted Average</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</si>
  <si>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</si>
  <si>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</si>
  <si>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</si>
  <si>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</si>
  <si>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</si>
  <si>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</si>
  <si>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</si>
  <si>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</si>
  <si>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</si>
  <si>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</si>
  <si>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</si>
  <si>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</si>
  <si>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</si>
  <si>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</si>
  <si>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</si>
  <si>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</si>
  <si>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</si>
  <si>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</si>
  <si>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</si>
  <si>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</si>
  <si>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</si>
  <si>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</si>
  <si>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</si>
  <si>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</si>
  <si>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</si>
  <si>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</si>
  <si>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</si>
  <si>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</si>
  <si>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</si>
  <si>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</si>
  <si>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</si>
  <si>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</si>
  <si>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</si>
  <si>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</si>
  <si>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</si>
  <si>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</si>
  <si>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</si>
  <si>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</si>
  <si>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</si>
  <si>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21. Loan Size Information</t>
  </si>
  <si>
    <t>M.7B.21.1</t>
  </si>
  <si>
    <t>M.7B.21.2</t>
  </si>
  <si>
    <t>M.7B.21.3</t>
  </si>
  <si>
    <t>M.7B.21.4</t>
  </si>
  <si>
    <t>M.7B.21.5</t>
  </si>
  <si>
    <t>M.7B.21.6</t>
  </si>
  <si>
    <t>M.7B.21.7</t>
  </si>
  <si>
    <t>M.7B.21.8</t>
  </si>
  <si>
    <t>M.7B.21.9</t>
  </si>
  <si>
    <t>M.7B.21.10</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</si>
  <si>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</si>
  <si>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</si>
  <si>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</si>
  <si>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</si>
  <si>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</si>
  <si>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</si>
  <si>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</si>
  <si>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</si>
  <si>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</si>
  <si>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</si>
  <si>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</si>
  <si>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</si>
  <si>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</si>
  <si>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</si>
  <si>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</si>
  <si>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</si>
  <si>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</si>
  <si>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</si>
  <si>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</si>
  <si>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</si>
  <si>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</si>
  <si>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</si>
  <si>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</si>
  <si>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</si>
  <si>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</si>
  <si>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</si>
  <si>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</si>
  <si>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</si>
  <si>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</si>
  <si>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</si>
  <si>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</si>
  <si>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</si>
  <si>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</si>
  <si>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</si>
  <si>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</si>
  <si>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</si>
  <si>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23. Loan to Value (LTV) Information - INDEXED</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</si>
  <si>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</si>
  <si>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</si>
  <si>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</si>
  <si>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</si>
  <si>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</si>
  <si>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</si>
  <si>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</si>
  <si>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</si>
  <si>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</si>
  <si>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</si>
  <si>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</si>
  <si>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</si>
  <si>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</si>
  <si>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</si>
  <si>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</si>
  <si>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</si>
  <si>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</si>
  <si>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</si>
  <si>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</si>
  <si>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24. Breakdown by Type</t>
  </si>
  <si>
    <t>% Commercial loans</t>
  </si>
  <si>
    <t>M.7B.24.1</t>
  </si>
  <si>
    <t>Retail</t>
  </si>
  <si>
    <t>M.7B.24.2</t>
  </si>
  <si>
    <t>Office</t>
  </si>
  <si>
    <t>M.7B.24.3</t>
  </si>
  <si>
    <t>Hotel/Tourism</t>
  </si>
  <si>
    <t>M.7B.24.4</t>
  </si>
  <si>
    <t>Shopping malls</t>
  </si>
  <si>
    <t>M.7B.24.5</t>
  </si>
  <si>
    <t>Industry</t>
  </si>
  <si>
    <t>M.7B.24.6</t>
  </si>
  <si>
    <t>Agriculture</t>
  </si>
  <si>
    <t>M.7B.24.7</t>
  </si>
  <si>
    <t>Other commercially used</t>
  </si>
  <si>
    <t>M.7B.24.8</t>
  </si>
  <si>
    <t xml:space="preserve">Hospital </t>
  </si>
  <si>
    <t>M.7B.24.9</t>
  </si>
  <si>
    <t xml:space="preserve">School </t>
  </si>
  <si>
    <t>M.7B.24.10</t>
  </si>
  <si>
    <t>other RE with a social relevant purpose</t>
  </si>
  <si>
    <t>M.7B.24.11</t>
  </si>
  <si>
    <t>Land</t>
  </si>
  <si>
    <t>M.7B.24.12</t>
  </si>
  <si>
    <t>Property developers / Building under construction</t>
  </si>
  <si>
    <t>M.7B.24.13</t>
  </si>
  <si>
    <t>OM.7B.24.1</t>
  </si>
  <si>
    <t>o/w Cultural purposes</t>
  </si>
  <si>
    <t>OM.7B.24.2</t>
  </si>
  <si>
    <t>OM.7B.24.3</t>
  </si>
  <si>
    <t>OM.7B.24.4</t>
  </si>
  <si>
    <t>OM.7B.24.5</t>
  </si>
  <si>
    <t>OM.7B.24.6</t>
  </si>
  <si>
    <t>OM.7B.24.7</t>
  </si>
  <si>
    <t>OM.7B.24.8</t>
  </si>
  <si>
    <t>OM.7B.24.9</t>
  </si>
  <si>
    <t>OM.7B.24.10</t>
  </si>
  <si>
    <t>OM.7B.24.11</t>
  </si>
  <si>
    <t>OM.7B.24.12</t>
  </si>
  <si>
    <t>OM.7B.24.13</t>
  </si>
  <si>
    <t>OM.7B.24.14</t>
  </si>
  <si>
    <t>25. EPC  Information of the financed CRE - optional</t>
  </si>
  <si>
    <t>Number of CRE</t>
  </si>
  <si>
    <t>% No. of CRE</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</si>
  <si>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</si>
  <si>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</si>
  <si>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</si>
  <si>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</si>
  <si>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</si>
  <si>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</si>
  <si>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</si>
  <si>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</si>
  <si>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</si>
  <si>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</si>
  <si>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</si>
  <si>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</si>
  <si>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</si>
  <si>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</si>
  <si>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</si>
  <si>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</si>
  <si>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</si>
  <si>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</si>
  <si>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</si>
  <si>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</si>
  <si>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</si>
  <si>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</si>
  <si>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26. Average energy use intensity (kWh/m2 per year) - optional</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</si>
  <si>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</si>
  <si>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</si>
  <si>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</si>
  <si>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</si>
  <si>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</si>
  <si>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</si>
  <si>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</si>
  <si>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</si>
  <si>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</si>
  <si>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</si>
  <si>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</si>
  <si>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</si>
  <si>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</si>
  <si>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</si>
  <si>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</si>
  <si>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</si>
  <si>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</si>
  <si>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</si>
  <si>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</si>
  <si>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</si>
  <si>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</si>
  <si>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</si>
  <si>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27. CRE Age Structure - optional</t>
  </si>
  <si>
    <t>M.7B.27.1</t>
  </si>
  <si>
    <t>M.7B.27.2</t>
  </si>
  <si>
    <t>M.7B.27.3</t>
  </si>
  <si>
    <t>M.7B.27.4</t>
  </si>
  <si>
    <t>M.7B.27.5</t>
  </si>
  <si>
    <t>M.7B.27.6</t>
  </si>
  <si>
    <t>M.7B.27.7</t>
  </si>
  <si>
    <t>M.7B.27.8</t>
  </si>
  <si>
    <t>M.7B.27.9</t>
  </si>
  <si>
    <t>M.7B.27.10</t>
  </si>
  <si>
    <t>M.7B.27.11</t>
  </si>
  <si>
    <t>M.7B.27.12</t>
  </si>
  <si>
    <t>M.7B.27.13</t>
  </si>
  <si>
    <t>M.7B.27.14</t>
  </si>
  <si>
    <t>OM.7B.27.1</t>
  </si>
  <si>
    <t>OM.7B.27.2</t>
  </si>
  <si>
    <t>OM.7B.27.3</t>
  </si>
  <si>
    <t>OM.7B.27.4</t>
  </si>
  <si>
    <t>OM.7B.27.5</t>
  </si>
  <si>
    <t>OM.7B.27.6</t>
  </si>
  <si>
    <t>OM.7B.27.7</t>
  </si>
  <si>
    <t>OM.7B.27.8</t>
  </si>
  <si>
    <t>OM.7B.27.9</t>
  </si>
  <si>
    <t>OM.7B.27.10</t>
  </si>
  <si>
    <t>28. New Commercial Property - optional</t>
  </si>
  <si>
    <t>M.7B.28.1</t>
  </si>
  <si>
    <t>M.7B.28.2</t>
  </si>
  <si>
    <t>Existing Property</t>
  </si>
  <si>
    <t>M.7B.28.3</t>
  </si>
  <si>
    <t>M.7B.28.4</t>
  </si>
  <si>
    <t>M.7B.28.5</t>
  </si>
  <si>
    <r>
      <t xml:space="preserve">29. CO2 emission related to CRE </t>
    </r>
    <r>
      <rPr>
        <b/>
        <i/>
        <sz val="10"/>
        <rFont val="Calibri"/>
        <family val="2"/>
      </rPr>
      <t>- as per national availability</t>
    </r>
  </si>
  <si>
    <t>Ton CO2 (LTV adjusted) (per year)</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</si>
  <si>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</si>
  <si>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</si>
  <si>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</si>
  <si>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</si>
  <si>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</si>
  <si>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</si>
  <si>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</si>
  <si>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</si>
  <si>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</si>
  <si>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</si>
  <si>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</si>
  <si>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</si>
  <si>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</si>
  <si>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</si>
  <si>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</si>
  <si>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</si>
  <si>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</si>
  <si>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</si>
  <si>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</si>
  <si>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t>C. Harmonised Transparency Template - Glossary</t>
  </si>
  <si>
    <t>The definitions below reflect the national specificities</t>
  </si>
  <si>
    <t>1. Glossary - Standard Harmonised Items</t>
  </si>
  <si>
    <t>Definition</t>
  </si>
  <si>
    <t>HG.1.1</t>
  </si>
  <si>
    <t>OC Calculation: Statutory</t>
  </si>
  <si>
    <t>HG.1.2</t>
  </si>
  <si>
    <t>OC Calculation: Contractual</t>
  </si>
  <si>
    <t>HG.1.3</t>
  </si>
  <si>
    <t>OC Calculation: Voluntary</t>
  </si>
  <si>
    <t>HG.1.4</t>
  </si>
  <si>
    <t>Interest Rate Types</t>
  </si>
  <si>
    <t>HG.1.5</t>
  </si>
  <si>
    <t>Life of cover assets: how is it calculated? Does it only consider the final date of redemption or does it take into account scheduled  redemptions for amortising assets? Is is calculated by reference to the next interest reset dates or by reference to the redemption dates ?  If assets have a floating or resettable rate, which assumption do you make regarding the future applicable rate?</t>
  </si>
  <si>
    <t>HG.1.6</t>
  </si>
  <si>
    <t xml:space="preserve">Maturity Buckets of Covered Bonds [i.e. how is the contractual and/or expected maturity defined? What maturity structure (hard bullet, soft bullet, conditional pass through)? Under what conditions/circumstances? Etc.] </t>
  </si>
  <si>
    <t>HG.1.7</t>
  </si>
  <si>
    <t>Maturity Extention Triggers</t>
  </si>
  <si>
    <t>HG.1.8</t>
  </si>
  <si>
    <t>LTVs: Definition</t>
  </si>
  <si>
    <t>HG.1.9</t>
  </si>
  <si>
    <t>LTVs: Calculation of property/shipping value</t>
  </si>
  <si>
    <t>HG.1.10</t>
  </si>
  <si>
    <t>LTVs: Applied property/shipping valuation techniques, including whether use of index, Automated Valuation Model (AVM) or on-site audits</t>
  </si>
  <si>
    <t>HG.1.11</t>
  </si>
  <si>
    <t>LTVs: Frequency and time of last valuation</t>
  </si>
  <si>
    <t>HG.1.12</t>
  </si>
  <si>
    <t>Explain how mortgage types are defined whether for residential housing, multi-family housing, commercial real estate, etc. Same for shipping where relecvant</t>
  </si>
  <si>
    <t>HG.1.13</t>
  </si>
  <si>
    <t>Hedging Strategy (please explain how you address interest rate and currency risk)</t>
  </si>
  <si>
    <t>HG.1.14</t>
  </si>
  <si>
    <t>Non-performing loans</t>
  </si>
  <si>
    <t>HG.1.15</t>
  </si>
  <si>
    <t>Valuation Method</t>
  </si>
  <si>
    <t>OHG.1.1</t>
  </si>
  <si>
    <t>NPV assumptions (when stated)</t>
  </si>
  <si>
    <t>OHG.1.2</t>
  </si>
  <si>
    <t>OHG.1.3</t>
  </si>
  <si>
    <t>OHG.1.4</t>
  </si>
  <si>
    <t>OHG.1.5</t>
  </si>
  <si>
    <t>OHG.1.6</t>
  </si>
  <si>
    <t>OHG.1.7</t>
  </si>
  <si>
    <t>2. Glossary - ESG items (optional)</t>
  </si>
  <si>
    <t>HG.2.1</t>
  </si>
  <si>
    <t xml:space="preserve">Sustainability - strategy pursued in the cover pool </t>
  </si>
  <si>
    <t>HG.2.2</t>
  </si>
  <si>
    <t>Subsidised Housing  (definitions of affordable, social housing)</t>
  </si>
  <si>
    <t>HG.2.3</t>
  </si>
  <si>
    <t xml:space="preserve">New Property and Existing Property </t>
  </si>
  <si>
    <t>OHG.2.1</t>
  </si>
  <si>
    <t>Indication of proxy usage for ESG-related data (indicator, methodology, timing, share of proxy usage for single indicators etc.)</t>
  </si>
  <si>
    <t>OHG.2.2</t>
  </si>
  <si>
    <t>OHG.2.3</t>
  </si>
  <si>
    <t>OHG.2.4</t>
  </si>
  <si>
    <t>OHG.2.5</t>
  </si>
  <si>
    <t>OHG.2.6</t>
  </si>
  <si>
    <t>OHG.2.7</t>
  </si>
  <si>
    <t>OHG.2.8</t>
  </si>
  <si>
    <t>OHG.2.9</t>
  </si>
  <si>
    <t>OHG.2.10</t>
  </si>
  <si>
    <t>OHG.2.11</t>
  </si>
  <si>
    <t>OHG.2.12</t>
  </si>
  <si>
    <t>3. Reason for No Data</t>
  </si>
  <si>
    <t>Value</t>
  </si>
  <si>
    <t>HG.3.1</t>
  </si>
  <si>
    <t xml:space="preserve">Not applicable for the jurisdiction </t>
  </si>
  <si>
    <t>ND1</t>
  </si>
  <si>
    <t>HG.3.2</t>
  </si>
  <si>
    <t>Not relevant for the issuer and/or CB programme at the present time</t>
  </si>
  <si>
    <t>ND2</t>
  </si>
  <si>
    <t>HG.3.3</t>
  </si>
  <si>
    <t>Not available at the present time</t>
  </si>
  <si>
    <t>ND3</t>
  </si>
  <si>
    <t>OHG.3.1</t>
  </si>
  <si>
    <t>Confidential Information</t>
  </si>
  <si>
    <t>ND4</t>
  </si>
  <si>
    <t>OHG.3.2</t>
  </si>
  <si>
    <t>OHG.3.3</t>
  </si>
  <si>
    <t>4. Glossary - Extra national and/or Issuer Items</t>
  </si>
  <si>
    <t>HG.4.1</t>
  </si>
  <si>
    <t>Other definitions deemed relevant</t>
  </si>
  <si>
    <t>OHG.4.1</t>
  </si>
  <si>
    <t>OHG.4.2</t>
  </si>
  <si>
    <t>OHG.4.3</t>
  </si>
  <si>
    <t>OHG.4.4</t>
  </si>
  <si>
    <t>OHG.4.5</t>
  </si>
  <si>
    <t>BAWAG P.S.K.</t>
  </si>
  <si>
    <t>Y</t>
  </si>
  <si>
    <t>Burgenland</t>
  </si>
  <si>
    <t>Kärnten</t>
  </si>
  <si>
    <t>Niederösterreich</t>
  </si>
  <si>
    <t>Oberösterreich</t>
  </si>
  <si>
    <t>Salzburg</t>
  </si>
  <si>
    <t>Steiermark</t>
  </si>
  <si>
    <t>Tirol</t>
  </si>
  <si>
    <t>Vorarlberg</t>
  </si>
  <si>
    <t>Wien</t>
  </si>
  <si>
    <t>&lt; 0,1</t>
  </si>
  <si>
    <t>0,1 - 0,3</t>
  </si>
  <si>
    <t>0,3 - 0,5</t>
  </si>
  <si>
    <t>0,5 - 1,0</t>
  </si>
  <si>
    <t>1,0 - 5,0</t>
  </si>
  <si>
    <t>&gt; 5,0</t>
  </si>
  <si>
    <t>BAWAG Mortgage Cover Pool</t>
  </si>
  <si>
    <t>Investor Relations | BAWAG Group</t>
  </si>
  <si>
    <t>BAWAG :: Covered Bond Label</t>
  </si>
  <si>
    <t>Sustainalytics</t>
  </si>
  <si>
    <t>ESG | BAWAG Group</t>
  </si>
  <si>
    <t>If yes, please provide further details</t>
  </si>
  <si>
    <t>ISIN</t>
  </si>
  <si>
    <t>Currency</t>
  </si>
  <si>
    <t>Notional in original currency</t>
  </si>
  <si>
    <t>Fixed Coupon in %</t>
  </si>
  <si>
    <t>Maturity</t>
  </si>
  <si>
    <t>AT0000A0SDT6</t>
  </si>
  <si>
    <t>N/A</t>
  </si>
  <si>
    <t>AT0000A0SDS8</t>
  </si>
  <si>
    <t>AT0000A0V537</t>
  </si>
  <si>
    <t>XS2013520023</t>
  </si>
  <si>
    <t>XS2058855441</t>
  </si>
  <si>
    <t>XS2106563161</t>
  </si>
  <si>
    <t>XS2234573710</t>
  </si>
  <si>
    <t>XS2259776230</t>
  </si>
  <si>
    <t>XS2320539765</t>
  </si>
  <si>
    <t>XS2340854848</t>
  </si>
  <si>
    <t>XS2380748439</t>
  </si>
  <si>
    <t>XS2429205540</t>
  </si>
  <si>
    <t>XS2468221747</t>
  </si>
  <si>
    <t>XS2487770104</t>
  </si>
  <si>
    <t>XS2523326853</t>
  </si>
  <si>
    <t>XS2556232143</t>
  </si>
  <si>
    <t>XS2570759154</t>
  </si>
  <si>
    <t>AT0000A325B1</t>
  </si>
  <si>
    <t>FRN</t>
  </si>
  <si>
    <t>CH1243018798</t>
  </si>
  <si>
    <t>CH1256367165</t>
  </si>
  <si>
    <t>CH1231094363</t>
  </si>
  <si>
    <t>XS3276183426</t>
  </si>
  <si>
    <t>AT0000A3UH82</t>
  </si>
  <si>
    <t>Max. extended maturity for Soft Bullet</t>
  </si>
  <si>
    <t>o/w HQLAs held due to national liquidity buffer requirements</t>
  </si>
  <si>
    <t>XS3389663348</t>
  </si>
  <si>
    <t>The minimum overcollateralisation committed to by the Issuer under the covered bond programme documentation, including the Programme Agreement and related transaction documents.</t>
  </si>
  <si>
    <t>Any overcollateralisation provided by the Issuer in excess of the greater of the statutory OC and contractual OC requirements. Voluntary OC represents the additional cover assets maintained beyond the binding minimum requirements.</t>
  </si>
  <si>
    <t>Fixed or Floating, see 6. Breakdown by Interest Rate</t>
  </si>
  <si>
    <t>Contractual maturities are calculated assuming a zero prepayment scenario on the cover pool assets</t>
  </si>
  <si>
    <t>LTVs are calculated as the ratio between the current total outstanding principal amount of the mortgage loan and the valuation amount of such real estate property.</t>
  </si>
  <si>
    <t>Full appraisal or indexed valuation</t>
  </si>
  <si>
    <t>The property value is fixed and determined at the loan origination date and updated using real estate market indices or Real Estate Appraisers and Property Valuers.</t>
  </si>
  <si>
    <t>The minimum overcollateralisation required under the applicable covered bond legislation and maintained by the Issuer in accordance with the Austrian Covered Bonds Act (§ 9 PfandBG) and other relevant legal requirements.</t>
  </si>
  <si>
    <t>Nominal issuance amount, assuming no Prepayment. Hard and Soft Bullet Maturites. Earliest Redemption date for Soft Bullet maturities.</t>
  </si>
  <si>
    <t>Austrian Covered Bonds Act (§ 22 PfandBG); https://www.bawaggroup.com/en/investor-relations/funding-rating</t>
  </si>
  <si>
    <t>Austrian Covered Bonds Act (§ 6 PfandBG)</t>
  </si>
  <si>
    <t>Mainly defined by property usage (Residential or promoted housing)</t>
  </si>
  <si>
    <t>Cut-off Date: 30/09/26</t>
  </si>
  <si>
    <t>Reporting Date: 10/26</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</si>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</sst>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0.0"/>
    <numFmt numFmtId="165" formatCode="0.0%"/>
    <numFmt numFmtId="166" formatCode="0.0"/>
    <numFmt numFmtId="167" formatCode="0.000"/>
    <numFmt numFmtId="168" formatCode="_-* #,##0_-;\-* #,##0_-;_-* &quot;-&quot;??_-;_-@_-"/>
  </numFmts>
  <fonts count="42" x14ac:knownFonts="1">
    <font>
      <sz val="11"/>
      <color theme="1"/>
      <name val="Aptos Narrow"/>
      <family val="2"/>
      <scheme val="minor"/>
    </font>
    <font>
      <sz val="11"/>
      <color theme="1"/>
      <name val="Aptos Narrow"/>
      <family val="2"/>
      <scheme val="minor"/>
    </font>
    <font>
      <b/>
      <sz val="24"/>
      <color rgb="FF000000"/>
      <name val="Calibri"/>
      <family val="2"/>
    </font>
    <font>
      <sz val="11"/>
      <color theme="1"/>
      <name val="Calibri"/>
      <family val="2"/>
    </font>
    <font>
      <b/>
      <sz val="11.5"/>
      <color rgb="FF1E1B1D"/>
      <name val="Calibri"/>
      <family val="2"/>
    </font>
    <font>
      <sz val="13"/>
      <color rgb="FF1E1B1D"/>
      <name val="Calibri"/>
      <family val="2"/>
    </font>
    <font>
      <b/>
      <sz val="14"/>
      <name val="Calibri"/>
      <family val="2"/>
    </font>
    <font>
      <sz val="13"/>
      <color rgb="FF000000"/>
      <name val="Calibri"/>
      <family val="2"/>
    </font>
    <font>
      <b/>
      <sz val="13"/>
      <color rgb="FF1E1B1D"/>
      <name val="Calibri"/>
      <family val="2"/>
    </font>
    <font>
      <b/>
      <sz val="13"/>
      <name val="Calibri"/>
      <family val="2"/>
    </font>
    <font>
      <sz val="13"/>
      <name val="Calibri"/>
      <family val="2"/>
    </font>
    <font>
      <b/>
      <sz val="13"/>
      <color rgb="FF333333"/>
      <name val="Calibri"/>
      <family val="2"/>
    </font>
    <font>
      <i/>
      <sz val="13"/>
      <name val="Calibri"/>
      <family val="2"/>
    </font>
    <font>
      <u/>
      <sz val="11"/>
      <color theme="10"/>
      <name val="Aptos Narrow"/>
      <family val="2"/>
      <scheme val="minor"/>
    </font>
    <font>
      <sz val="9"/>
      <color rgb="FF000000"/>
      <name val="Calibri"/>
      <family val="2"/>
    </font>
    <font>
      <b/>
      <sz val="14"/>
      <color rgb="FF000000"/>
      <name val="Calibri"/>
      <family val="2"/>
    </font>
    <font>
      <b/>
      <sz val="24"/>
      <color rgb="FFE26B0A"/>
      <name val="Calibri"/>
      <family val="2"/>
    </font>
    <font>
      <b/>
      <sz val="20"/>
      <color rgb="FF000000"/>
      <name val="Calibri"/>
      <family val="2"/>
    </font>
    <font>
      <b/>
      <sz val="16"/>
      <color rgb="FF000000"/>
      <name val="Calibri"/>
      <family val="2"/>
    </font>
    <font>
      <b/>
      <sz val="10"/>
      <name val="Calibri"/>
      <family val="2"/>
    </font>
    <font>
      <sz val="10"/>
      <name val="Calibri"/>
      <family val="2"/>
    </font>
    <font>
      <u/>
      <sz val="11"/>
      <color rgb="FF0000FF"/>
      <name val="Calibri"/>
      <family val="2"/>
    </font>
    <font>
      <sz val="11"/>
      <color rgb="FFFFFFFF"/>
      <name val="Calibri"/>
      <family val="2"/>
    </font>
    <font>
      <b/>
      <sz val="11"/>
      <color rgb="FF000000"/>
      <name val="Calibri"/>
      <family val="2"/>
    </font>
    <font>
      <b/>
      <sz val="14"/>
      <color rgb="FFFFFFFF"/>
      <name val="Calibri"/>
      <family val="2"/>
    </font>
    <font>
      <b/>
      <i/>
      <sz val="14"/>
      <color rgb="FFFFFFFF"/>
      <name val="Calibri"/>
      <family val="2"/>
    </font>
    <font>
      <b/>
      <i/>
      <sz val="11"/>
      <name val="Calibri"/>
      <family val="2"/>
    </font>
    <font>
      <b/>
      <sz val="11"/>
      <color rgb="FFFFFFFF"/>
      <name val="Calibri"/>
      <family val="2"/>
    </font>
    <font>
      <sz val="11"/>
      <name val="Calibri"/>
      <family val="2"/>
    </font>
    <font>
      <sz val="10"/>
      <name val="Arial"/>
      <family val="2"/>
    </font>
    <font>
      <sz val="10"/>
      <color rgb="FF000000"/>
      <name val="Arial"/>
      <family val="2"/>
    </font>
    <font>
      <b/>
      <u/>
      <sz val="11"/>
      <name val="Calibri"/>
      <family val="2"/>
    </font>
    <font>
      <b/>
      <sz val="11"/>
      <name val="Calibri"/>
      <family val="2"/>
    </font>
    <font>
      <i/>
      <sz val="11"/>
      <name val="Calibri"/>
      <family val="2"/>
    </font>
    <font>
      <b/>
      <u/>
      <sz val="11"/>
      <color rgb="FF0000FF"/>
      <name val="Calibri"/>
      <family val="2"/>
    </font>
    <font>
      <i/>
      <sz val="11"/>
      <color rgb="FF000000"/>
      <name val="Calibri"/>
      <family val="2"/>
    </font>
    <font>
      <i/>
      <sz val="9"/>
      <name val="Calibri"/>
      <family val="2"/>
    </font>
    <font>
      <i/>
      <u/>
      <sz val="9"/>
      <name val="Calibri"/>
      <family val="2"/>
    </font>
    <font>
      <sz val="11"/>
      <color rgb="FF76933C"/>
      <name val="Calibri"/>
      <family val="2"/>
    </font>
    <font>
      <u/>
      <sz val="11"/>
      <name val="Calibri"/>
      <family val="2"/>
    </font>
    <font>
      <b/>
      <i/>
      <sz val="10"/>
      <name val="Calibri"/>
      <family val="2"/>
    </font>
    <font>
      <sz val="11"/>
      <name val="Aptos Narrow"/>
      <family val="2"/>
      <scheme val="minor"/>
    </font>
  </fonts>
  <fills count="9">
    <fill>
      <patternFill patternType="none"/>
    </fill>
    <fill>
      <patternFill patternType="gray125"/>
    </fill>
    <fill>
      <patternFill patternType="solid">
        <fgColor rgb="FFE36E00"/>
        <bgColor rgb="FF000000"/>
      </patternFill>
    </fill>
    <fill>
      <patternFill patternType="solid">
        <fgColor rgb="FF243386"/>
        <bgColor rgb="FF000000"/>
      </patternFill>
    </fill>
    <fill>
      <patternFill patternType="solid">
        <fgColor rgb="FF847A75"/>
        <bgColor rgb="FF000000"/>
      </patternFill>
    </fill>
    <fill>
      <patternFill patternType="solid">
        <fgColor rgb="FFFABF8F"/>
        <bgColor rgb="FF000000"/>
      </patternFill>
    </fill>
    <fill>
      <patternFill patternType="solid">
        <fgColor rgb="FFFDE9D9"/>
        <bgColor rgb="FF000000"/>
      </patternFill>
    </fill>
    <fill>
      <patternFill patternType="solid">
        <fgColor rgb="FFBFBFBF"/>
        <bgColor rgb="FF000000"/>
      </patternFill>
    </fill>
    <fill>
      <patternFill patternType="solid">
        <fgColor rgb="FFFFC000"/>
        <bgColor rgb="FF000000"/>
      </patternFill>
    </fill>
  </fills>
  <borders count="1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s>
  <cellStyleXfs count="6">
    <xf numFmtId="0" fontId="0" fillId="0" borderId="0"/>
    <xf numFmtId="9" fontId="1" fillId="0" borderId="0" applyFont="0" applyFill="0" applyBorder="0" applyAlignment="0" applyProtection="0"/>
    <xf numFmtId="0" fontId="13" fillId="0" borderId="0" applyNumberForma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cellStyleXfs>
  <cellXfs count="195">
    <xf numFmtId="0" fontId="0" fillId="0" borderId="0" xfId="0"/>
    <xf numFmtId="0" fontId="2" fillId="0" borderId="0" xfId="0" applyFont="1" applyAlignment="1">
      <alignment horizontal="left" vertical="center"/>
    </xf>
    <xf numFmtId="0" fontId="3" fillId="0" borderId="0" xfId="0" applyFont="1"/>
    <xf numFmtId="0" fontId="4" fillId="0" borderId="0" xfId="0" applyFont="1" applyAlignment="1">
      <alignment horizontal="center" vertical="center"/>
    </xf>
    <xf numFmtId="0" fontId="5" fillId="0" borderId="0" xfId="0" applyFont="1" applyAlignment="1">
      <alignment vertical="center" wrapText="1"/>
    </xf>
    <xf numFmtId="0" fontId="6" fillId="0" borderId="0" xfId="0" applyFont="1" applyAlignment="1">
      <alignment horizontal="left" vertical="center" wrapText="1"/>
    </xf>
    <xf numFmtId="0" fontId="7" fillId="0" borderId="0" xfId="0" applyFont="1" applyAlignment="1">
      <alignment wrapText="1"/>
    </xf>
    <xf numFmtId="0" fontId="5" fillId="0" borderId="0" xfId="0" applyFont="1" applyAlignment="1">
      <alignment horizontal="left" vertical="center" wrapText="1"/>
    </xf>
    <xf numFmtId="0" fontId="9" fillId="0" borderId="0" xfId="0" applyFont="1" applyAlignment="1">
      <alignment vertical="center" wrapText="1"/>
    </xf>
    <xf numFmtId="0" fontId="10" fillId="0" borderId="0" xfId="0" applyFont="1" applyAlignment="1">
      <alignment horizontal="left" vertical="center" wrapText="1"/>
    </xf>
    <xf numFmtId="0" fontId="10" fillId="0" borderId="0" xfId="0" applyFont="1" applyAlignment="1">
      <alignment wrapText="1"/>
    </xf>
    <xf numFmtId="0" fontId="7" fillId="0" borderId="0" xfId="0" applyFont="1" applyAlignment="1">
      <alignment vertical="center" wrapText="1"/>
    </xf>
    <xf numFmtId="0" fontId="11" fillId="0" borderId="0" xfId="0" applyFont="1" applyAlignment="1">
      <alignment vertical="center" wrapText="1"/>
    </xf>
    <xf numFmtId="0" fontId="10" fillId="0" borderId="0" xfId="0" applyFont="1" applyAlignment="1">
      <alignment vertical="center" wrapText="1"/>
    </xf>
    <xf numFmtId="0" fontId="14" fillId="0" borderId="1" xfId="0" applyFont="1" applyBorder="1"/>
    <xf numFmtId="0" fontId="14" fillId="0" borderId="2" xfId="0" applyFont="1" applyBorder="1"/>
    <xf numFmtId="0" fontId="14" fillId="0" borderId="3" xfId="0" applyFont="1" applyBorder="1"/>
    <xf numFmtId="0" fontId="14" fillId="0" borderId="4" xfId="0" applyFont="1" applyBorder="1"/>
    <xf numFmtId="0" fontId="14" fillId="0" borderId="0" xfId="0" applyFont="1"/>
    <xf numFmtId="0" fontId="14" fillId="0" borderId="5" xfId="0" applyFont="1" applyBorder="1"/>
    <xf numFmtId="0" fontId="15" fillId="0" borderId="0" xfId="0" applyFont="1" applyAlignment="1">
      <alignment horizontal="center"/>
    </xf>
    <xf numFmtId="0" fontId="2" fillId="0" borderId="0" xfId="0" applyFont="1" applyAlignment="1">
      <alignment horizontal="center" vertical="center"/>
    </xf>
    <xf numFmtId="0" fontId="16" fillId="0" borderId="0" xfId="0" applyFont="1" applyAlignment="1">
      <alignment horizontal="center" vertical="center"/>
    </xf>
    <xf numFmtId="0" fontId="18" fillId="0" borderId="0" xfId="0" applyFont="1" applyAlignment="1">
      <alignment horizontal="center" vertical="center"/>
    </xf>
    <xf numFmtId="0" fontId="19" fillId="0" borderId="0" xfId="0" applyFont="1" applyAlignment="1">
      <alignment horizontal="center"/>
    </xf>
    <xf numFmtId="0" fontId="20" fillId="0" borderId="0" xfId="0" applyFont="1"/>
    <xf numFmtId="0" fontId="14" fillId="0" borderId="6" xfId="0" applyFont="1" applyBorder="1"/>
    <xf numFmtId="0" fontId="14" fillId="0" borderId="7" xfId="0" applyFont="1" applyBorder="1"/>
    <xf numFmtId="0" fontId="14" fillId="0" borderId="8" xfId="0" applyFont="1" applyBorder="1"/>
    <xf numFmtId="164" fontId="28" fillId="0" borderId="0" xfId="0" applyNumberFormat="1" applyFont="1" applyAlignment="1">
      <alignment horizontal="center" vertical="center" wrapText="1"/>
    </xf>
    <xf numFmtId="0" fontId="29" fillId="0" borderId="0" xfId="0" applyFont="1" applyAlignment="1">
      <alignment horizontal="center" vertical="center" wrapText="1"/>
    </xf>
    <xf numFmtId="0" fontId="3" fillId="0" borderId="0" xfId="0" applyFont="1" applyAlignment="1">
      <alignment horizontal="center" vertical="center" wrapText="1"/>
    </xf>
    <xf numFmtId="0" fontId="30" fillId="0" borderId="0" xfId="0" applyFont="1" applyAlignment="1">
      <alignment horizontal="center" vertical="center" wrapText="1"/>
    </xf>
    <xf numFmtId="0" fontId="3" fillId="0" borderId="9" xfId="0" applyFont="1" applyBorder="1" applyAlignment="1">
      <alignment horizontal="center" vertical="center" wrapText="1"/>
    </xf>
    <xf numFmtId="0" fontId="28" fillId="0" borderId="0" xfId="0" applyFont="1" applyAlignment="1">
      <alignment horizontal="center" vertical="center" wrapText="1"/>
    </xf>
    <xf numFmtId="0" fontId="24" fillId="0" borderId="0" xfId="0" applyFont="1" applyAlignment="1">
      <alignment vertical="center" wrapText="1"/>
    </xf>
    <xf numFmtId="0" fontId="24" fillId="3" borderId="0" xfId="0" applyFont="1" applyFill="1" applyAlignment="1">
      <alignment horizontal="center" vertical="center" wrapText="1"/>
    </xf>
    <xf numFmtId="0" fontId="24" fillId="0" borderId="0" xfId="0" applyFont="1" applyAlignment="1">
      <alignment horizontal="center" vertical="center" wrapText="1"/>
    </xf>
    <xf numFmtId="0" fontId="24" fillId="2" borderId="11" xfId="0" applyFont="1" applyFill="1" applyBorder="1" applyAlignment="1">
      <alignment horizontal="center" vertical="center" wrapText="1"/>
    </xf>
    <xf numFmtId="0" fontId="31" fillId="0" borderId="0" xfId="0" applyFont="1" applyAlignment="1">
      <alignment horizontal="center" vertical="center" wrapText="1"/>
    </xf>
    <xf numFmtId="0" fontId="21" fillId="0" borderId="12" xfId="2" quotePrefix="1" applyFont="1" applyFill="1" applyBorder="1" applyAlignment="1">
      <alignment horizontal="center" vertical="center" wrapText="1"/>
    </xf>
    <xf numFmtId="0" fontId="21" fillId="0" borderId="12" xfId="2" applyFont="1" applyFill="1" applyBorder="1" applyAlignment="1">
      <alignment horizontal="center" vertical="center" wrapText="1"/>
    </xf>
    <xf numFmtId="0" fontId="21" fillId="0" borderId="13" xfId="2" quotePrefix="1" applyFont="1" applyFill="1" applyBorder="1" applyAlignment="1">
      <alignment horizontal="center" vertical="center" wrapText="1"/>
    </xf>
    <xf numFmtId="0" fontId="21" fillId="0" borderId="0" xfId="2" quotePrefix="1" applyFont="1" applyFill="1" applyBorder="1" applyAlignment="1">
      <alignment horizontal="center" vertical="center" wrapText="1"/>
    </xf>
    <xf numFmtId="0" fontId="24" fillId="2" borderId="0" xfId="0" applyFont="1" applyFill="1" applyAlignment="1">
      <alignment horizontal="center" vertical="center" wrapText="1"/>
    </xf>
    <xf numFmtId="0" fontId="31" fillId="2" borderId="0" xfId="0" applyFont="1" applyFill="1" applyAlignment="1">
      <alignment horizontal="center" vertical="center" wrapText="1"/>
    </xf>
    <xf numFmtId="0" fontId="3" fillId="2" borderId="0" xfId="0" applyFont="1" applyFill="1" applyAlignment="1">
      <alignment horizontal="center" vertical="center" wrapText="1"/>
    </xf>
    <xf numFmtId="0" fontId="28" fillId="6" borderId="0" xfId="0" applyFont="1" applyFill="1" applyAlignment="1">
      <alignment horizontal="center" vertical="center" wrapText="1"/>
    </xf>
    <xf numFmtId="0" fontId="32" fillId="6" borderId="0" xfId="0" applyFont="1" applyFill="1" applyAlignment="1">
      <alignment horizontal="center" vertical="center" wrapText="1"/>
    </xf>
    <xf numFmtId="0" fontId="33" fillId="0" borderId="0" xfId="0" applyFont="1" applyAlignment="1">
      <alignment horizontal="center" vertical="center" wrapText="1"/>
    </xf>
    <xf numFmtId="0" fontId="34" fillId="6" borderId="0" xfId="2" quotePrefix="1" applyFont="1" applyFill="1" applyBorder="1" applyAlignment="1">
      <alignment horizontal="center" vertical="center" wrapText="1"/>
    </xf>
    <xf numFmtId="0" fontId="28" fillId="0" borderId="0" xfId="0" quotePrefix="1" applyFont="1" applyAlignment="1">
      <alignment horizontal="center" vertical="center" wrapText="1"/>
    </xf>
    <xf numFmtId="0" fontId="34" fillId="6" borderId="0" xfId="2" applyFont="1" applyFill="1" applyBorder="1" applyAlignment="1">
      <alignment horizontal="center" vertical="center" wrapText="1"/>
    </xf>
    <xf numFmtId="0" fontId="28" fillId="0" borderId="0" xfId="0" applyFont="1" applyAlignment="1" applyProtection="1">
      <alignment horizontal="center" vertical="center" wrapText="1"/>
      <protection locked="0"/>
    </xf>
    <xf numFmtId="0" fontId="34" fillId="0" borderId="0" xfId="2" quotePrefix="1" applyFont="1" applyFill="1" applyBorder="1" applyAlignment="1">
      <alignment horizontal="center" vertical="center" wrapText="1"/>
    </xf>
    <xf numFmtId="0" fontId="32" fillId="0" borderId="0" xfId="0" quotePrefix="1" applyFont="1" applyAlignment="1">
      <alignment horizontal="center" vertical="center" wrapText="1"/>
    </xf>
    <xf numFmtId="0" fontId="32" fillId="5" borderId="0" xfId="0" applyFont="1" applyFill="1" applyAlignment="1">
      <alignment horizontal="center" vertical="center" wrapText="1"/>
    </xf>
    <xf numFmtId="0" fontId="26" fillId="5" borderId="0" xfId="0" quotePrefix="1" applyFont="1" applyFill="1" applyAlignment="1">
      <alignment horizontal="center" vertical="center" wrapText="1"/>
    </xf>
    <xf numFmtId="0" fontId="31" fillId="5" borderId="0" xfId="0" applyFont="1" applyFill="1" applyAlignment="1">
      <alignment horizontal="center" vertical="center" wrapText="1"/>
    </xf>
    <xf numFmtId="0" fontId="23" fillId="5" borderId="0" xfId="0" applyFont="1" applyFill="1" applyAlignment="1">
      <alignment horizontal="center" vertical="center" wrapText="1"/>
    </xf>
    <xf numFmtId="0" fontId="28" fillId="6" borderId="0" xfId="0" quotePrefix="1" applyFont="1" applyFill="1" applyAlignment="1">
      <alignment horizontal="center" vertical="center" wrapText="1"/>
    </xf>
    <xf numFmtId="0" fontId="33" fillId="6" borderId="0" xfId="0" quotePrefix="1" applyFont="1" applyFill="1" applyAlignment="1">
      <alignment horizontal="center" vertical="center" wrapText="1"/>
    </xf>
    <xf numFmtId="0" fontId="33" fillId="0" borderId="0" xfId="0" quotePrefix="1" applyFont="1" applyAlignment="1">
      <alignment horizontal="center" vertical="center" wrapText="1"/>
    </xf>
    <xf numFmtId="0" fontId="3" fillId="6" borderId="0" xfId="0" applyFont="1" applyFill="1" applyAlignment="1">
      <alignment horizontal="center" vertical="center" wrapText="1"/>
    </xf>
    <xf numFmtId="165" fontId="28" fillId="0" borderId="0" xfId="1" applyNumberFormat="1" applyFont="1" applyFill="1" applyBorder="1" applyAlignment="1">
      <alignment horizontal="center" vertical="center" wrapText="1"/>
    </xf>
    <xf numFmtId="165" fontId="28" fillId="6" borderId="0" xfId="1" applyNumberFormat="1" applyFont="1" applyFill="1" applyBorder="1" applyAlignment="1">
      <alignment horizontal="center" vertical="center" wrapText="1"/>
    </xf>
    <xf numFmtId="9" fontId="28" fillId="0" borderId="0" xfId="1" applyFont="1" applyFill="1" applyBorder="1" applyAlignment="1">
      <alignment horizontal="center" vertical="center" wrapText="1"/>
    </xf>
    <xf numFmtId="0" fontId="33" fillId="6" borderId="0" xfId="0" applyFont="1" applyFill="1" applyAlignment="1">
      <alignment horizontal="center" vertical="center" wrapText="1"/>
    </xf>
    <xf numFmtId="3" fontId="28" fillId="0" borderId="0" xfId="0" quotePrefix="1" applyNumberFormat="1" applyFont="1" applyAlignment="1">
      <alignment horizontal="center" vertical="center" wrapText="1"/>
    </xf>
    <xf numFmtId="165" fontId="28" fillId="6" borderId="0" xfId="0" quotePrefix="1" applyNumberFormat="1" applyFont="1" applyFill="1" applyAlignment="1">
      <alignment horizontal="center" vertical="center" wrapText="1"/>
    </xf>
    <xf numFmtId="10" fontId="28" fillId="0" borderId="0" xfId="0" quotePrefix="1" applyNumberFormat="1" applyFont="1" applyAlignment="1">
      <alignment horizontal="center" vertical="center" wrapText="1"/>
    </xf>
    <xf numFmtId="0" fontId="28" fillId="6" borderId="0" xfId="0" quotePrefix="1" applyFont="1" applyFill="1" applyAlignment="1">
      <alignment horizontal="right" vertical="center" wrapText="1"/>
    </xf>
    <xf numFmtId="164" fontId="28" fillId="6" borderId="0" xfId="0" quotePrefix="1" applyNumberFormat="1" applyFont="1" applyFill="1" applyAlignment="1">
      <alignment horizontal="center" vertical="center" wrapText="1"/>
    </xf>
    <xf numFmtId="165" fontId="28" fillId="6" borderId="0" xfId="1" quotePrefix="1" applyNumberFormat="1" applyFont="1" applyFill="1" applyBorder="1" applyAlignment="1">
      <alignment horizontal="center" vertical="center" wrapText="1"/>
    </xf>
    <xf numFmtId="0" fontId="33" fillId="0" borderId="0" xfId="0" applyFont="1" applyAlignment="1">
      <alignment horizontal="right" vertical="center" wrapText="1"/>
    </xf>
    <xf numFmtId="9" fontId="28" fillId="0" borderId="0" xfId="1" quotePrefix="1" applyFont="1" applyFill="1" applyBorder="1" applyAlignment="1">
      <alignment horizontal="center" vertical="center" wrapText="1"/>
    </xf>
    <xf numFmtId="0" fontId="32" fillId="5" borderId="0" xfId="0" quotePrefix="1" applyFont="1" applyFill="1" applyAlignment="1">
      <alignment horizontal="center" vertical="center" wrapText="1"/>
    </xf>
    <xf numFmtId="0" fontId="32" fillId="0" borderId="0" xfId="0" applyFont="1" applyAlignment="1">
      <alignment horizontal="center" vertical="center" wrapText="1"/>
    </xf>
    <xf numFmtId="0" fontId="23" fillId="0" borderId="0" xfId="0" applyFont="1" applyAlignment="1">
      <alignment horizontal="center" vertical="center" wrapText="1"/>
    </xf>
    <xf numFmtId="0" fontId="3" fillId="6" borderId="0" xfId="0" quotePrefix="1" applyFont="1" applyFill="1" applyAlignment="1">
      <alignment horizontal="center" vertical="center" wrapText="1"/>
    </xf>
    <xf numFmtId="0" fontId="3" fillId="0" borderId="0" xfId="0" quotePrefix="1" applyFont="1" applyAlignment="1">
      <alignment horizontal="center" vertical="center" wrapText="1"/>
    </xf>
    <xf numFmtId="0" fontId="3" fillId="6" borderId="0" xfId="0" quotePrefix="1" applyFont="1" applyFill="1" applyAlignment="1">
      <alignment horizontal="right" vertical="center" wrapText="1"/>
    </xf>
    <xf numFmtId="0" fontId="35" fillId="6" borderId="0" xfId="0" quotePrefix="1" applyFont="1" applyFill="1" applyAlignment="1">
      <alignment horizontal="right" vertical="center" wrapText="1"/>
    </xf>
    <xf numFmtId="0" fontId="35" fillId="0" borderId="0" xfId="0" quotePrefix="1" applyFont="1" applyAlignment="1">
      <alignment horizontal="right" vertical="center" wrapText="1"/>
    </xf>
    <xf numFmtId="0" fontId="3" fillId="0" borderId="0" xfId="0" quotePrefix="1" applyFont="1" applyAlignment="1">
      <alignment horizontal="right" vertical="center" wrapText="1"/>
    </xf>
    <xf numFmtId="0" fontId="26" fillId="5" borderId="0" xfId="0" applyFont="1" applyFill="1" applyAlignment="1">
      <alignment horizontal="center" vertical="center" wrapText="1"/>
    </xf>
    <xf numFmtId="164" fontId="28" fillId="6" borderId="0" xfId="0" applyNumberFormat="1" applyFont="1" applyFill="1" applyAlignment="1">
      <alignment horizontal="center" vertical="center" wrapText="1"/>
    </xf>
    <xf numFmtId="9" fontId="3" fillId="0" borderId="0" xfId="1" quotePrefix="1" applyFont="1" applyFill="1" applyBorder="1" applyAlignment="1">
      <alignment horizontal="center" vertical="center" wrapText="1"/>
    </xf>
    <xf numFmtId="0" fontId="3" fillId="6" borderId="0" xfId="0" applyFont="1" applyFill="1" applyAlignment="1">
      <alignment horizontal="right" vertical="center" wrapText="1"/>
    </xf>
    <xf numFmtId="164" fontId="3" fillId="6" borderId="0" xfId="0" applyNumberFormat="1" applyFont="1" applyFill="1" applyAlignment="1">
      <alignment horizontal="center" vertical="center" wrapText="1"/>
    </xf>
    <xf numFmtId="165" fontId="3" fillId="6" borderId="0" xfId="1" quotePrefix="1" applyNumberFormat="1" applyFont="1" applyFill="1" applyBorder="1" applyAlignment="1">
      <alignment horizontal="center" vertical="center" wrapText="1"/>
    </xf>
    <xf numFmtId="0" fontId="3" fillId="0" borderId="0" xfId="0" applyFont="1" applyAlignment="1">
      <alignment horizontal="right" vertical="center" wrapText="1"/>
    </xf>
    <xf numFmtId="0" fontId="33" fillId="6" borderId="0" xfId="0" quotePrefix="1" applyFont="1" applyFill="1" applyAlignment="1">
      <alignment horizontal="right" vertical="center" wrapText="1"/>
    </xf>
    <xf numFmtId="0" fontId="33" fillId="0" borderId="0" xfId="0" quotePrefix="1" applyFont="1" applyAlignment="1">
      <alignment horizontal="right" vertical="center" wrapText="1"/>
    </xf>
    <xf numFmtId="9" fontId="28" fillId="6" borderId="0" xfId="1" applyFont="1" applyFill="1" applyBorder="1" applyAlignment="1">
      <alignment horizontal="center" vertical="center" wrapText="1"/>
    </xf>
    <xf numFmtId="0" fontId="3" fillId="6" borderId="0" xfId="0" applyFont="1" applyFill="1" applyAlignment="1">
      <alignment horizontal="center"/>
    </xf>
    <xf numFmtId="0" fontId="21" fillId="6" borderId="0" xfId="2" applyFont="1" applyFill="1" applyBorder="1" applyAlignment="1" applyProtection="1">
      <alignment horizontal="center" vertical="center" wrapText="1"/>
      <protection locked="0"/>
    </xf>
    <xf numFmtId="0" fontId="36" fillId="6" borderId="0" xfId="0" applyFont="1" applyFill="1" applyAlignment="1">
      <alignment horizontal="left" vertical="center"/>
    </xf>
    <xf numFmtId="0" fontId="36" fillId="6" borderId="0" xfId="0" applyFont="1" applyFill="1" applyAlignment="1">
      <alignment horizontal="center" vertical="center" wrapText="1"/>
    </xf>
    <xf numFmtId="0" fontId="37" fillId="6" borderId="0" xfId="0" applyFont="1" applyFill="1" applyAlignment="1">
      <alignment horizontal="center" vertical="center" wrapText="1"/>
    </xf>
    <xf numFmtId="0" fontId="21" fillId="6" borderId="0" xfId="2" applyFont="1" applyFill="1" applyBorder="1" applyAlignment="1">
      <alignment horizontal="center" vertical="center" wrapText="1"/>
    </xf>
    <xf numFmtId="0" fontId="21" fillId="0" borderId="0" xfId="2" applyFont="1" applyFill="1" applyBorder="1" applyAlignment="1">
      <alignment horizontal="center" vertical="center" wrapText="1"/>
    </xf>
    <xf numFmtId="0" fontId="28" fillId="6" borderId="0" xfId="0" applyFont="1" applyFill="1" applyAlignment="1" applyProtection="1">
      <alignment horizontal="center" vertical="center" wrapText="1"/>
      <protection locked="0"/>
    </xf>
    <xf numFmtId="0" fontId="38" fillId="0" borderId="0" xfId="0" applyFont="1" applyAlignment="1">
      <alignment horizontal="center" vertical="center" wrapText="1"/>
    </xf>
    <xf numFmtId="0" fontId="21" fillId="6" borderId="0" xfId="2" applyFont="1" applyFill="1" applyBorder="1" applyAlignment="1">
      <alignment horizontal="center"/>
    </xf>
    <xf numFmtId="0" fontId="28" fillId="0" borderId="10" xfId="0" applyFont="1" applyBorder="1" applyAlignment="1" applyProtection="1">
      <alignment horizontal="center" vertical="center" wrapText="1"/>
      <protection locked="0"/>
    </xf>
    <xf numFmtId="0" fontId="21" fillId="0" borderId="12" xfId="2" applyFont="1" applyFill="1" applyBorder="1" applyAlignment="1" applyProtection="1">
      <alignment horizontal="center" vertical="center" wrapText="1"/>
    </xf>
    <xf numFmtId="0" fontId="21" fillId="0" borderId="12" xfId="2" quotePrefix="1" applyFont="1" applyFill="1" applyBorder="1" applyAlignment="1" applyProtection="1">
      <alignment horizontal="center" vertical="center" wrapText="1"/>
    </xf>
    <xf numFmtId="0" fontId="21" fillId="0" borderId="13" xfId="2" quotePrefix="1" applyFont="1" applyFill="1" applyBorder="1" applyAlignment="1" applyProtection="1">
      <alignment horizontal="center" vertical="center" wrapText="1"/>
    </xf>
    <xf numFmtId="0" fontId="21" fillId="0" borderId="0" xfId="2" quotePrefix="1" applyFont="1" applyFill="1" applyBorder="1" applyAlignment="1" applyProtection="1">
      <alignment horizontal="center" vertical="center" wrapText="1"/>
    </xf>
    <xf numFmtId="0" fontId="28" fillId="6" borderId="0" xfId="0" applyFont="1" applyFill="1" applyAlignment="1">
      <alignment horizontal="right" vertical="center" wrapText="1"/>
    </xf>
    <xf numFmtId="165" fontId="28" fillId="6" borderId="0" xfId="1" applyNumberFormat="1" applyFont="1" applyFill="1" applyBorder="1" applyAlignment="1" applyProtection="1">
      <alignment horizontal="center" vertical="center" wrapText="1"/>
    </xf>
    <xf numFmtId="0" fontId="33" fillId="6" borderId="0" xfId="0" applyFont="1" applyFill="1" applyAlignment="1">
      <alignment horizontal="right" vertical="center" wrapText="1"/>
    </xf>
    <xf numFmtId="165" fontId="28" fillId="0" borderId="0" xfId="0" quotePrefix="1" applyNumberFormat="1" applyFont="1" applyAlignment="1">
      <alignment horizontal="center" vertical="center" wrapText="1"/>
    </xf>
    <xf numFmtId="3" fontId="28" fillId="0" borderId="0" xfId="0" applyNumberFormat="1" applyFont="1" applyAlignment="1">
      <alignment horizontal="center" vertical="center" wrapText="1"/>
    </xf>
    <xf numFmtId="3" fontId="28" fillId="6" borderId="0" xfId="0" applyNumberFormat="1" applyFont="1" applyFill="1" applyAlignment="1">
      <alignment horizontal="center" vertical="center" wrapText="1"/>
    </xf>
    <xf numFmtId="165" fontId="28" fillId="0" borderId="0" xfId="1" applyNumberFormat="1" applyFont="1" applyFill="1" applyBorder="1" applyAlignment="1" applyProtection="1">
      <alignment horizontal="center" vertical="center" wrapText="1"/>
    </xf>
    <xf numFmtId="165" fontId="28" fillId="0" borderId="0" xfId="0" applyNumberFormat="1" applyFont="1" applyAlignment="1">
      <alignment horizontal="center" vertical="center" wrapText="1"/>
    </xf>
    <xf numFmtId="0" fontId="39" fillId="6" borderId="0" xfId="0" applyFont="1" applyFill="1" applyAlignment="1">
      <alignment horizontal="center" vertical="center" wrapText="1"/>
    </xf>
    <xf numFmtId="0" fontId="39" fillId="7" borderId="0" xfId="0" applyFont="1" applyFill="1" applyAlignment="1">
      <alignment horizontal="center" vertical="center" wrapText="1"/>
    </xf>
    <xf numFmtId="165" fontId="39" fillId="7" borderId="0" xfId="1" applyNumberFormat="1" applyFont="1" applyFill="1" applyBorder="1" applyAlignment="1" applyProtection="1">
      <alignment horizontal="center" vertical="center" wrapText="1"/>
    </xf>
    <xf numFmtId="165" fontId="3" fillId="0" borderId="0" xfId="1" applyNumberFormat="1" applyFont="1" applyFill="1" applyBorder="1" applyAlignment="1" applyProtection="1">
      <alignment horizontal="center" vertical="center" wrapText="1"/>
    </xf>
    <xf numFmtId="165" fontId="28" fillId="0" borderId="0" xfId="1" applyNumberFormat="1" applyFont="1" applyFill="1" applyBorder="1" applyAlignment="1" applyProtection="1">
      <alignment horizontal="center" vertical="center" wrapText="1"/>
      <protection locked="0"/>
    </xf>
    <xf numFmtId="9" fontId="28" fillId="6" borderId="0" xfId="1" applyFont="1" applyFill="1" applyBorder="1" applyAlignment="1" applyProtection="1">
      <alignment horizontal="center" vertical="center" wrapText="1"/>
    </xf>
    <xf numFmtId="9" fontId="33" fillId="0" borderId="0" xfId="1" applyFont="1" applyFill="1" applyBorder="1" applyAlignment="1" applyProtection="1">
      <alignment horizontal="center" vertical="center" wrapText="1"/>
    </xf>
    <xf numFmtId="0" fontId="32" fillId="4" borderId="0" xfId="0" applyFont="1" applyFill="1" applyAlignment="1">
      <alignment horizontal="center" vertical="center" wrapText="1"/>
    </xf>
    <xf numFmtId="0" fontId="25" fillId="4" borderId="0" xfId="0" quotePrefix="1" applyFont="1" applyFill="1" applyAlignment="1">
      <alignment horizontal="center" vertical="center" wrapText="1"/>
    </xf>
    <xf numFmtId="0" fontId="23" fillId="4" borderId="0" xfId="0" applyFont="1" applyFill="1" applyAlignment="1">
      <alignment horizontal="center" vertical="center" wrapText="1"/>
    </xf>
    <xf numFmtId="0" fontId="26" fillId="0" borderId="0" xfId="0" quotePrefix="1" applyFont="1" applyAlignment="1">
      <alignment horizontal="center" vertical="center" wrapText="1"/>
    </xf>
    <xf numFmtId="9" fontId="28" fillId="0" borderId="0" xfId="1" applyFont="1" applyFill="1" applyBorder="1" applyAlignment="1" applyProtection="1">
      <alignment horizontal="center" vertical="center" wrapText="1"/>
    </xf>
    <xf numFmtId="3" fontId="28" fillId="6" borderId="0" xfId="0" quotePrefix="1" applyNumberFormat="1" applyFont="1" applyFill="1" applyAlignment="1">
      <alignment horizontal="center" vertical="center" wrapText="1"/>
    </xf>
    <xf numFmtId="165" fontId="28" fillId="6" borderId="0" xfId="1" quotePrefix="1" applyNumberFormat="1" applyFont="1" applyFill="1" applyBorder="1" applyAlignment="1" applyProtection="1">
      <alignment horizontal="center" vertical="center" wrapText="1"/>
    </xf>
    <xf numFmtId="165" fontId="28" fillId="6" borderId="0" xfId="0" applyNumberFormat="1" applyFont="1" applyFill="1" applyAlignment="1">
      <alignment horizontal="center" vertical="center" wrapText="1"/>
    </xf>
    <xf numFmtId="0" fontId="3" fillId="6" borderId="0" xfId="0" quotePrefix="1" applyFont="1" applyFill="1" applyAlignment="1">
      <alignment horizontal="center"/>
    </xf>
    <xf numFmtId="164" fontId="28" fillId="0" borderId="0" xfId="0" applyNumberFormat="1" applyFont="1" applyAlignment="1" applyProtection="1">
      <alignment horizontal="center" vertical="center" wrapText="1"/>
      <protection locked="0"/>
    </xf>
    <xf numFmtId="0" fontId="25" fillId="4" borderId="0" xfId="0" applyFont="1" applyFill="1" applyAlignment="1">
      <alignment horizontal="center" vertical="center" wrapText="1"/>
    </xf>
    <xf numFmtId="0" fontId="3" fillId="0" borderId="0" xfId="0" applyFont="1" applyAlignment="1" applyProtection="1">
      <alignment horizontal="center" vertical="center" wrapText="1"/>
      <protection locked="0"/>
    </xf>
    <xf numFmtId="0" fontId="3" fillId="0" borderId="0" xfId="0" applyFont="1" applyAlignment="1">
      <alignment horizontal="left" vertical="center"/>
    </xf>
    <xf numFmtId="0" fontId="3" fillId="0" borderId="0" xfId="0" applyFont="1" applyAlignment="1">
      <alignment horizontal="left" vertical="center" wrapText="1"/>
    </xf>
    <xf numFmtId="0" fontId="27" fillId="2" borderId="0" xfId="0" applyFont="1" applyFill="1" applyAlignment="1">
      <alignment horizontal="center" vertical="center" wrapText="1"/>
    </xf>
    <xf numFmtId="0" fontId="28" fillId="0" borderId="0" xfId="0" applyFont="1" applyAlignment="1">
      <alignment horizontal="left" vertical="center" wrapText="1"/>
    </xf>
    <xf numFmtId="0" fontId="32" fillId="6" borderId="0" xfId="0" quotePrefix="1" applyFont="1" applyFill="1" applyAlignment="1">
      <alignment horizontal="center" vertical="center" wrapText="1"/>
    </xf>
    <xf numFmtId="0" fontId="3" fillId="0" borderId="0" xfId="0" applyFont="1" applyProtection="1">
      <protection locked="0"/>
    </xf>
    <xf numFmtId="0" fontId="32" fillId="6" borderId="0" xfId="0" quotePrefix="1" applyFont="1" applyFill="1" applyAlignment="1" applyProtection="1">
      <alignment horizontal="center" vertical="center" wrapText="1"/>
      <protection locked="0"/>
    </xf>
    <xf numFmtId="0" fontId="26" fillId="0" borderId="0" xfId="0" quotePrefix="1" applyFont="1" applyAlignment="1" applyProtection="1">
      <alignment horizontal="center" vertical="center" wrapText="1"/>
      <protection locked="0"/>
    </xf>
    <xf numFmtId="0" fontId="28" fillId="0" borderId="0" xfId="0" quotePrefix="1" applyFont="1" applyAlignment="1" applyProtection="1">
      <alignment horizontal="center" vertical="center" wrapText="1"/>
      <protection locked="0"/>
    </xf>
    <xf numFmtId="0" fontId="32" fillId="0" borderId="0" xfId="0" quotePrefix="1" applyFont="1" applyAlignment="1" applyProtection="1">
      <alignment horizontal="center" vertical="center" wrapText="1"/>
      <protection locked="0"/>
    </xf>
    <xf numFmtId="0" fontId="31" fillId="0" borderId="0" xfId="0" quotePrefix="1" applyFont="1" applyAlignment="1">
      <alignment horizontal="center" vertical="center" wrapText="1"/>
    </xf>
    <xf numFmtId="0" fontId="28" fillId="8" borderId="0" xfId="0" quotePrefix="1" applyFont="1" applyFill="1" applyAlignment="1">
      <alignment horizontal="center" vertical="center" wrapText="1"/>
    </xf>
    <xf numFmtId="164" fontId="28" fillId="0" borderId="0" xfId="0" quotePrefix="1" applyNumberFormat="1" applyFont="1" applyAlignment="1" applyProtection="1">
      <alignment horizontal="center" vertical="center" wrapText="1"/>
      <protection locked="0"/>
    </xf>
    <xf numFmtId="0" fontId="33" fillId="0" borderId="0" xfId="0" applyFont="1" applyAlignment="1" applyProtection="1">
      <alignment horizontal="right" vertical="center" wrapText="1"/>
      <protection locked="0"/>
    </xf>
    <xf numFmtId="164" fontId="30" fillId="0" borderId="0" xfId="0" applyNumberFormat="1" applyFont="1" applyAlignment="1" applyProtection="1">
      <alignment horizontal="center" vertical="center" wrapText="1"/>
      <protection locked="0"/>
    </xf>
    <xf numFmtId="3" fontId="28" fillId="6" borderId="0" xfId="0" applyNumberFormat="1" applyFont="1" applyFill="1" applyAlignment="1" applyProtection="1">
      <alignment horizontal="center" vertical="center" wrapText="1"/>
      <protection locked="0"/>
    </xf>
    <xf numFmtId="0" fontId="3" fillId="0" borderId="0" xfId="0" quotePrefix="1" applyFont="1" applyAlignment="1" applyProtection="1">
      <alignment horizontal="center" vertical="center" wrapText="1"/>
      <protection locked="0"/>
    </xf>
    <xf numFmtId="3" fontId="28" fillId="0" borderId="0" xfId="0" applyNumberFormat="1" applyFont="1" applyAlignment="1" applyProtection="1">
      <alignment horizontal="center" vertical="center" wrapText="1"/>
      <protection locked="0"/>
    </xf>
    <xf numFmtId="165" fontId="30" fillId="0" borderId="0" xfId="1" applyNumberFormat="1" applyFont="1" applyFill="1" applyBorder="1" applyAlignment="1" applyProtection="1">
      <alignment horizontal="center" vertical="center" wrapText="1"/>
      <protection locked="0"/>
    </xf>
    <xf numFmtId="0" fontId="17" fillId="0" borderId="0" xfId="0" applyFont="1" applyAlignment="1" applyProtection="1">
      <alignment horizontal="center" vertical="center"/>
      <protection locked="0"/>
    </xf>
    <xf numFmtId="0" fontId="18" fillId="0" borderId="0" xfId="0" applyFont="1" applyAlignment="1" applyProtection="1">
      <alignment horizontal="center" vertical="center"/>
      <protection locked="0"/>
    </xf>
    <xf numFmtId="9" fontId="28" fillId="0" borderId="0" xfId="1" applyFont="1" applyFill="1" applyBorder="1" applyAlignment="1" applyProtection="1">
      <alignment horizontal="center" vertical="center" wrapText="1"/>
      <protection locked="0"/>
    </xf>
    <xf numFmtId="166" fontId="28" fillId="0" borderId="0" xfId="0" applyNumberFormat="1" applyFont="1" applyAlignment="1" applyProtection="1">
      <alignment horizontal="center" vertical="center" wrapText="1"/>
      <protection locked="0"/>
    </xf>
    <xf numFmtId="10" fontId="28" fillId="0" borderId="0" xfId="0" quotePrefix="1" applyNumberFormat="1" applyFont="1" applyAlignment="1" applyProtection="1">
      <alignment horizontal="center" vertical="center" wrapText="1"/>
      <protection locked="0"/>
    </xf>
    <xf numFmtId="9" fontId="28" fillId="0" borderId="0" xfId="1" quotePrefix="1" applyFont="1" applyFill="1" applyBorder="1" applyAlignment="1" applyProtection="1">
      <alignment horizontal="center" vertical="center" wrapText="1"/>
      <protection locked="0"/>
    </xf>
    <xf numFmtId="0" fontId="32" fillId="0" borderId="0" xfId="0" applyFont="1" applyAlignment="1" applyProtection="1">
      <alignment horizontal="center" vertical="center" wrapText="1"/>
      <protection locked="0"/>
    </xf>
    <xf numFmtId="0" fontId="23" fillId="0" borderId="0" xfId="0" quotePrefix="1" applyFont="1" applyAlignment="1" applyProtection="1">
      <alignment horizontal="center" vertical="center" wrapText="1"/>
      <protection locked="0"/>
    </xf>
    <xf numFmtId="0" fontId="23" fillId="0" borderId="0" xfId="0" applyFont="1" applyAlignment="1" applyProtection="1">
      <alignment horizontal="center" vertical="center" wrapText="1"/>
      <protection locked="0"/>
    </xf>
    <xf numFmtId="166" fontId="32" fillId="0" borderId="0" xfId="0" applyNumberFormat="1" applyFont="1" applyAlignment="1" applyProtection="1">
      <alignment horizontal="center" vertical="center" wrapText="1"/>
      <protection locked="0"/>
    </xf>
    <xf numFmtId="165" fontId="23" fillId="0" borderId="0" xfId="0" quotePrefix="1" applyNumberFormat="1" applyFont="1" applyAlignment="1" applyProtection="1">
      <alignment horizontal="center" vertical="center" wrapText="1"/>
      <protection locked="0"/>
    </xf>
    <xf numFmtId="165" fontId="23" fillId="0" borderId="0" xfId="0" applyNumberFormat="1" applyFont="1" applyAlignment="1" applyProtection="1">
      <alignment horizontal="center" vertical="center" wrapText="1"/>
      <protection locked="0"/>
    </xf>
    <xf numFmtId="164" fontId="3" fillId="0" borderId="0" xfId="0" applyNumberFormat="1" applyFont="1" applyAlignment="1" applyProtection="1">
      <alignment horizontal="center" vertical="center" wrapText="1"/>
      <protection locked="0"/>
    </xf>
    <xf numFmtId="9" fontId="3" fillId="0" borderId="0" xfId="1" quotePrefix="1" applyFont="1" applyFill="1" applyBorder="1" applyAlignment="1" applyProtection="1">
      <alignment horizontal="center" vertical="center" wrapText="1"/>
      <protection locked="0"/>
    </xf>
    <xf numFmtId="164" fontId="33" fillId="0" borderId="0" xfId="0" quotePrefix="1" applyNumberFormat="1" applyFont="1" applyAlignment="1" applyProtection="1">
      <alignment horizontal="right" vertical="center" wrapText="1"/>
      <protection locked="0"/>
    </xf>
    <xf numFmtId="0" fontId="33" fillId="0" borderId="0" xfId="0" quotePrefix="1" applyFont="1" applyAlignment="1" applyProtection="1">
      <alignment horizontal="right" vertical="center" wrapText="1"/>
      <protection locked="0"/>
    </xf>
    <xf numFmtId="165" fontId="28" fillId="0" borderId="0" xfId="0" quotePrefix="1" applyNumberFormat="1" applyFont="1" applyAlignment="1" applyProtection="1">
      <alignment horizontal="center" vertical="center" wrapText="1"/>
      <protection locked="0"/>
    </xf>
    <xf numFmtId="0" fontId="30" fillId="0" borderId="0" xfId="0" applyFont="1" applyAlignment="1" applyProtection="1">
      <alignment horizontal="center" vertical="center" wrapText="1"/>
      <protection locked="0"/>
    </xf>
    <xf numFmtId="165" fontId="28" fillId="0" borderId="0" xfId="0" applyNumberFormat="1" applyFont="1" applyAlignment="1" applyProtection="1">
      <alignment horizontal="center" vertical="center" wrapText="1"/>
      <protection locked="0"/>
    </xf>
    <xf numFmtId="165" fontId="3" fillId="0" borderId="0" xfId="1" applyNumberFormat="1" applyFont="1" applyFill="1" applyBorder="1" applyAlignment="1" applyProtection="1">
      <alignment horizontal="center" vertical="center" wrapText="1"/>
      <protection locked="0"/>
    </xf>
    <xf numFmtId="0" fontId="22" fillId="0" borderId="0" xfId="2" applyFont="1" applyFill="1" applyBorder="1" applyAlignment="1" applyProtection="1">
      <protection locked="0"/>
    </xf>
    <xf numFmtId="0" fontId="14" fillId="0" borderId="4" xfId="0" applyFont="1" applyBorder="1" applyProtection="1">
      <protection locked="0"/>
    </xf>
    <xf numFmtId="0" fontId="14" fillId="0" borderId="0" xfId="0" applyFont="1" applyProtection="1">
      <protection locked="0"/>
    </xf>
    <xf numFmtId="0" fontId="14" fillId="0" borderId="5" xfId="0" applyFont="1" applyBorder="1" applyProtection="1">
      <protection locked="0"/>
    </xf>
    <xf numFmtId="0" fontId="20" fillId="0" borderId="0" xfId="0" applyFont="1" applyProtection="1">
      <protection locked="0"/>
    </xf>
    <xf numFmtId="14" fontId="28" fillId="0" borderId="0" xfId="0" applyNumberFormat="1" applyFont="1" applyAlignment="1" applyProtection="1">
      <alignment horizontal="center" vertical="center" wrapText="1"/>
      <protection locked="0"/>
    </xf>
    <xf numFmtId="165" fontId="41" fillId="0" borderId="0" xfId="4" applyNumberFormat="1" applyFont="1" applyFill="1" applyBorder="1" applyAlignment="1" applyProtection="1">
      <alignment horizontal="center" vertical="center" wrapText="1"/>
    </xf>
    <xf numFmtId="0" fontId="13" fillId="0" borderId="0" xfId="2" applyAlignment="1" applyProtection="1">
      <alignment horizontal="center" vertical="center" wrapText="1"/>
      <protection locked="0"/>
    </xf>
    <xf numFmtId="0" fontId="13" fillId="6" borderId="0" xfId="2" applyFill="1" applyAlignment="1" applyProtection="1">
      <alignment horizontal="center" vertical="center" wrapText="1"/>
      <protection locked="0"/>
    </xf>
    <xf numFmtId="0" fontId="3" fillId="0" borderId="0" xfId="0" applyFont="1" applyAlignment="1">
      <alignment horizontal="center"/>
    </xf>
    <xf numFmtId="167" fontId="3" fillId="0" borderId="0" xfId="0" applyNumberFormat="1" applyFont="1" applyAlignment="1">
      <alignment horizontal="center"/>
    </xf>
    <xf numFmtId="14" fontId="3" fillId="0" borderId="0" xfId="0" applyNumberFormat="1" applyFont="1" applyAlignment="1">
      <alignment horizontal="center"/>
    </xf>
    <xf numFmtId="168" fontId="3" fillId="0" borderId="0" xfId="5" applyNumberFormat="1" applyFont="1" applyFill="1" applyBorder="1" applyAlignment="1">
      <alignment horizontal="center"/>
    </xf>
    <xf numFmtId="9" fontId="28" fillId="0" borderId="0" xfId="0" applyNumberFormat="1" applyFont="1" applyAlignment="1" applyProtection="1">
      <alignment horizontal="center" vertical="center" wrapText="1"/>
      <protection locked="0"/>
    </xf>
    <xf numFmtId="0" fontId="22" fillId="2" borderId="0" xfId="2" applyFont="1" applyFill="1" applyBorder="1" applyAlignment="1" applyProtection="1">
      <alignment horizontal="center"/>
      <protection locked="0"/>
    </xf>
    <xf numFmtId="0" fontId="22" fillId="0" borderId="0" xfId="2" applyFont="1" applyFill="1" applyBorder="1" applyAlignment="1" applyProtection="1">
      <protection locked="0"/>
    </xf>
    <xf numFmtId="0" fontId="22" fillId="3" borderId="0" xfId="0" applyFont="1" applyFill="1" applyAlignment="1" applyProtection="1">
      <alignment horizontal="center"/>
      <protection locked="0"/>
    </xf>
    <xf numFmtId="0" fontId="3" fillId="0" borderId="0" xfId="0" applyFont="1" applyAlignment="1" applyProtection="1">
      <protection locked="0"/>
    </xf>
    <xf numFmtId="0" fontId="16" fillId="0" borderId="0" xfId="0" applyFont="1" applyAlignment="1">
      <alignment horizontal="center" vertical="center"/>
    </xf>
  </cellXfs>
  <cellStyles count="6">
    <cellStyle name="Comma" xfId="5" builtinId="3"/>
    <cellStyle name="Hyperlink" xfId="2" builtinId="8"/>
    <cellStyle name="Normal" xfId="0" builtinId="0"/>
    <cellStyle name="Percent" xfId="1" builtinId="5"/>
    <cellStyle name="Prozent 2" xfId="4" xr:uid="{DDB1B0E5-FB77-4223-A25B-363171186658}"/>
    <cellStyle name="Standard 2" xfId="3" xr:uid="{B3C542D2-C72F-424E-8D39-20FE2018063F}"/>
  </cellStyles>
  <dxfs count="0"/>
  <tableStyles count="0" defaultTableStyle="TableStyleMedium2" defaultPivotStyle="PivotStyleLight16"/>
  <colors>
    <mruColors>
      <color rgb="FF847A75"/>
      <color rgb="FFE36E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236860</xdr:colOff>
      <xdr:row>19</xdr:row>
      <xdr:rowOff>108738</xdr:rowOff>
    </xdr:to>
    <xdr:pic>
      <xdr:nvPicPr>
        <xdr:cNvPr id="3" name="Picture 2">
          <a:extLst>
            <a:ext uri="{FF2B5EF4-FFF2-40B4-BE49-F238E27FC236}">
              <a16:creationId xmlns:a16="http://schemas.microsoft.com/office/drawing/2014/main" id="{5DC8BBCA-88ED-4A65-BE43-DA6F0EC56FD3}"/>
            </a:ext>
          </a:extLst>
        </xdr:cNvPr>
        <xdr:cNvPicPr>
          <a:picLocks noChangeAspect="1"/>
        </xdr:cNvPicPr>
      </xdr:nvPicPr>
      <xdr:blipFill>
        <a:blip xmlns:r="http://schemas.openxmlformats.org/officeDocument/2006/relationships" r:embed="rId1"/>
        <a:stretch>
          <a:fillRect/>
        </a:stretch>
      </xdr:blipFill>
      <xdr:spPr>
        <a:xfrm>
          <a:off x="2199640" y="3279141"/>
          <a:ext cx="4921468" cy="137873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emfecbc.sharepoint.com/sites/HypoDocumentCenter/Hypoline/European%20Covered%20Bond%20Council/ECBC%20Label%20Initiative/Label%20HTT%20Review/DRAFT%20CBLF%20-%20HTT%202026.xlsx" TargetMode="External"/><Relationship Id="rId1" Type="http://schemas.openxmlformats.org/officeDocument/2006/relationships/externalLinkPath" Target="https://bawagpsk-my.sharepoint.com/personal/edita_muratovic_bawaggroup_com/Documents/DRAFT%20CBLF%20-%20HTT%20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isclaimer"/>
      <sheetName val="Introduction"/>
      <sheetName val="Completion Instructions"/>
      <sheetName val="FAQ"/>
      <sheetName val="A. HTT General"/>
      <sheetName val="B1. HTT Mortgage Assets"/>
      <sheetName val="B2. HTT Public Sector Assets"/>
      <sheetName val="B3. HTT Shipping Assets"/>
      <sheetName val="C. HTT Harmonised Glossary"/>
      <sheetName val="D. Insert Nat Trans Templ"/>
      <sheetName val="E. Optional ECB-ECAIs data"/>
      <sheetName val="F1. Sustainable M data"/>
      <sheetName val="F2. Sustainable PS data"/>
      <sheetName val="E.g. General"/>
      <sheetName val="E.g. Other"/>
    </sheetNames>
    <sheetDataSet>
      <sheetData sheetId="0"/>
      <sheetData sheetId="1"/>
      <sheetData sheetId="2"/>
      <sheetData sheetId="3"/>
      <sheetData sheetId="4"/>
      <sheetData sheetId="5">
        <row r="15">
          <cell r="C15">
            <v>0</v>
          </cell>
        </row>
        <row r="43">
          <cell r="B43" t="str">
            <v xml:space="preserve">4. Breakdown by Geography </v>
          </cell>
        </row>
        <row r="149">
          <cell r="B149" t="str">
            <v>6. Breakdown by Interest Rate</v>
          </cell>
        </row>
        <row r="179">
          <cell r="B179" t="str">
            <v>9. Non-Performing Loans (NPLs)</v>
          </cell>
        </row>
        <row r="186">
          <cell r="B186" t="str">
            <v>10. Loan Size Information</v>
          </cell>
        </row>
        <row r="424">
          <cell r="B424" t="str">
            <v>21. Loan Size Information</v>
          </cell>
        </row>
      </sheetData>
      <sheetData sheetId="6">
        <row r="10">
          <cell r="C10" t="str">
            <v>[For completion]</v>
          </cell>
        </row>
        <row r="18">
          <cell r="B18" t="str">
            <v>2. Size Information</v>
          </cell>
        </row>
        <row r="48">
          <cell r="B48" t="str">
            <v xml:space="preserve">4. Breakdown by Geography </v>
          </cell>
        </row>
        <row r="129">
          <cell r="B129" t="str">
            <v>6. Breakdown by Interest Rate</v>
          </cell>
        </row>
        <row r="166">
          <cell r="B166" t="str">
            <v>9. Non-Performing Loans</v>
          </cell>
        </row>
      </sheetData>
      <sheetData sheetId="7">
        <row r="116">
          <cell r="B116" t="str">
            <v>8. Loan Size Information</v>
          </cell>
        </row>
      </sheetData>
      <sheetData sheetId="8">
        <row r="18">
          <cell r="B18" t="str">
            <v>Hedging Strategy (please explain how you address interest rate and currency risk)</v>
          </cell>
        </row>
      </sheetData>
      <sheetData sheetId="9"/>
      <sheetData sheetId="10"/>
      <sheetData sheetId="11"/>
      <sheetData sheetId="12"/>
      <sheetData sheetId="13"/>
      <sheetData sheetId="1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6">
    <wetp:webextensionref xmlns:r="http://schemas.openxmlformats.org/officeDocument/2006/relationships" r:id="rId1"/>
  </wetp:taskpane>
</wetp:taskpanes>
</file>

<file path=xl/webextensions/webextension1.xml><?xml version="1.0" encoding="utf-8"?>
<we:webextension xmlns:we="http://schemas.microsoft.com/office/webextensions/webextension/2010/11" id="{73CC3527-5623-4E5A-AF41-0426D267294D}">
  <we:reference id="wa200000556" version="1.1.0.0" store="en-001" storeType="OMEX"/>
  <we:alternateReferences>
    <we:reference id="WA200000556" version="1.1.0.0" store="" storeType="OMEX"/>
  </we:alternateReferences>
  <we:properties>
    <we:property name="documentId" value="&quot;80e042b1-f2f4-42d1-90ad-5910badc2273&quot;"/>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_xldudf_JIRA_JQL</we:customFunctionIds>
      </we:customFunctionIdList>
    </a:ext>
  </we:extLst>
</we:webextension>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8" Type="http://schemas.openxmlformats.org/officeDocument/2006/relationships/hyperlink" Target="https://www.bawaggroup.com/en/esg" TargetMode="External"/><Relationship Id="rId3" Type="http://schemas.openxmlformats.org/officeDocument/2006/relationships/hyperlink" Target="http://eur-lex.europa.eu/legal-content/EN/TXT/?uri=CELEX%3A32015R0061" TargetMode="External"/><Relationship Id="rId7" Type="http://schemas.openxmlformats.org/officeDocument/2006/relationships/hyperlink" Target="https://www.coveredbondlabel.com/issuer/93-bawag"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s://www.bis.org/basel_framework/chapter/CRE/20.htm?tldate=20250101" TargetMode="External"/><Relationship Id="rId6" Type="http://schemas.openxmlformats.org/officeDocument/2006/relationships/hyperlink" Target="https://www.coveredbondlabel.com/issuer/93-bawag" TargetMode="External"/><Relationship Id="rId5" Type="http://schemas.openxmlformats.org/officeDocument/2006/relationships/hyperlink" Target="https://www.bawaggroup.com/en/investor-relations" TargetMode="External"/><Relationship Id="rId4" Type="http://schemas.openxmlformats.org/officeDocument/2006/relationships/hyperlink" Target="https://eur-lex.europa.eu/eli/dir/2019/2162/oj" TargetMode="External"/></Relationships>
</file>

<file path=xl/worksheets/_rels/sheet5.xml.rels><?xml version="1.0" encoding="UTF-8" standalone="yes"?>
<Relationships xmlns="http://schemas.openxmlformats.org/package/2006/relationships"><Relationship Id="rId2" Type="http://schemas.openxmlformats.org/officeDocument/2006/relationships/hyperlink" Target="https://www.ris.bka.gv.at/GeltendeFassung.wxe?Abfrage=Bundesnormen&amp;Gesetzesnummer=20011746" TargetMode="External"/><Relationship Id="rId1" Type="http://schemas.openxmlformats.org/officeDocument/2006/relationships/hyperlink" Target="https://www.ris.bka.gv.at/GeltendeFassung.wxe?Abfrage=Bundesnormen&amp;Gesetzesnummer=2001174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51F82-D8C7-43AD-BDFC-A74F43F62351}">
  <sheetPr codeName="Tabelle1">
    <tabColor rgb="FFE36E00"/>
  </sheetPr>
  <dimension ref="A1:A174"/>
  <sheetViews>
    <sheetView zoomScale="75" zoomScaleNormal="75" workbookViewId="0">
      <selection activeCell="A14" sqref="A14"/>
    </sheetView>
  </sheetViews>
  <sheetFormatPr defaultColWidth="9" defaultRowHeight="15" x14ac:dyDescent="0.25"/>
  <cols>
    <col min="1" max="1" width="242" style="2" customWidth="1"/>
    <col min="2" max="16384" width="9" style="2"/>
  </cols>
  <sheetData>
    <row r="1" spans="1:1" ht="31.5" x14ac:dyDescent="0.25">
      <c r="A1" s="1" t="s">
        <v>0</v>
      </c>
    </row>
    <row r="3" spans="1:1" x14ac:dyDescent="0.25">
      <c r="A3" s="3"/>
    </row>
    <row r="4" spans="1:1" ht="34.5" x14ac:dyDescent="0.25">
      <c r="A4" s="4" t="s">
        <v>1</v>
      </c>
    </row>
    <row r="5" spans="1:1" ht="34.5" x14ac:dyDescent="0.25">
      <c r="A5" s="4" t="s">
        <v>2</v>
      </c>
    </row>
    <row r="6" spans="1:1" ht="34.5" x14ac:dyDescent="0.25">
      <c r="A6" s="4" t="s">
        <v>3</v>
      </c>
    </row>
    <row r="7" spans="1:1" ht="17.25" x14ac:dyDescent="0.25">
      <c r="A7" s="4"/>
    </row>
    <row r="8" spans="1:1" ht="18.75" x14ac:dyDescent="0.25">
      <c r="A8" s="5" t="s">
        <v>4</v>
      </c>
    </row>
    <row r="9" spans="1:1" ht="34.5" x14ac:dyDescent="0.3">
      <c r="A9" s="6" t="s">
        <v>5</v>
      </c>
    </row>
    <row r="10" spans="1:1" ht="69" x14ac:dyDescent="0.25">
      <c r="A10" s="7" t="s">
        <v>6</v>
      </c>
    </row>
    <row r="11" spans="1:1" ht="34.5" x14ac:dyDescent="0.25">
      <c r="A11" s="7" t="s">
        <v>7</v>
      </c>
    </row>
    <row r="12" spans="1:1" ht="17.25" x14ac:dyDescent="0.25">
      <c r="A12" s="7" t="s">
        <v>8</v>
      </c>
    </row>
    <row r="13" spans="1:1" ht="17.25" x14ac:dyDescent="0.25">
      <c r="A13" s="7" t="s">
        <v>9</v>
      </c>
    </row>
    <row r="14" spans="1:1" ht="34.5" x14ac:dyDescent="0.25">
      <c r="A14" s="7" t="s">
        <v>10</v>
      </c>
    </row>
    <row r="15" spans="1:1" ht="17.25" x14ac:dyDescent="0.25">
      <c r="A15" s="7"/>
    </row>
    <row r="16" spans="1:1" ht="18.75" x14ac:dyDescent="0.25">
      <c r="A16" s="5" t="s">
        <v>11</v>
      </c>
    </row>
    <row r="17" spans="1:1" ht="17.25" x14ac:dyDescent="0.25">
      <c r="A17" s="8" t="s">
        <v>12</v>
      </c>
    </row>
    <row r="18" spans="1:1" ht="34.5" x14ac:dyDescent="0.25">
      <c r="A18" s="9" t="s">
        <v>13</v>
      </c>
    </row>
    <row r="19" spans="1:1" ht="34.5" x14ac:dyDescent="0.25">
      <c r="A19" s="9" t="s">
        <v>14</v>
      </c>
    </row>
    <row r="20" spans="1:1" ht="51.75" x14ac:dyDescent="0.25">
      <c r="A20" s="9" t="s">
        <v>15</v>
      </c>
    </row>
    <row r="21" spans="1:1" ht="86.25" x14ac:dyDescent="0.25">
      <c r="A21" s="9" t="s">
        <v>16</v>
      </c>
    </row>
    <row r="22" spans="1:1" ht="51.75" x14ac:dyDescent="0.25">
      <c r="A22" s="9" t="s">
        <v>17</v>
      </c>
    </row>
    <row r="23" spans="1:1" ht="34.5" x14ac:dyDescent="0.25">
      <c r="A23" s="9" t="s">
        <v>18</v>
      </c>
    </row>
    <row r="24" spans="1:1" ht="17.25" x14ac:dyDescent="0.25">
      <c r="A24" s="9" t="s">
        <v>19</v>
      </c>
    </row>
    <row r="25" spans="1:1" ht="17.25" x14ac:dyDescent="0.25">
      <c r="A25" s="8" t="s">
        <v>20</v>
      </c>
    </row>
    <row r="26" spans="1:1" ht="51.75" x14ac:dyDescent="0.3">
      <c r="A26" s="10" t="s">
        <v>21</v>
      </c>
    </row>
    <row r="27" spans="1:1" ht="17.25" x14ac:dyDescent="0.3">
      <c r="A27" s="10" t="s">
        <v>22</v>
      </c>
    </row>
    <row r="28" spans="1:1" ht="17.25" x14ac:dyDescent="0.25">
      <c r="A28" s="8" t="s">
        <v>23</v>
      </c>
    </row>
    <row r="29" spans="1:1" ht="34.5" x14ac:dyDescent="0.25">
      <c r="A29" s="9" t="s">
        <v>24</v>
      </c>
    </row>
    <row r="30" spans="1:1" ht="34.5" x14ac:dyDescent="0.25">
      <c r="A30" s="9" t="s">
        <v>25</v>
      </c>
    </row>
    <row r="31" spans="1:1" ht="34.5" x14ac:dyDescent="0.25">
      <c r="A31" s="9" t="s">
        <v>26</v>
      </c>
    </row>
    <row r="32" spans="1:1" ht="34.5" x14ac:dyDescent="0.25">
      <c r="A32" s="9" t="s">
        <v>27</v>
      </c>
    </row>
    <row r="33" spans="1:1" ht="17.25" x14ac:dyDescent="0.25">
      <c r="A33" s="9"/>
    </row>
    <row r="34" spans="1:1" ht="18.75" x14ac:dyDescent="0.25">
      <c r="A34" s="5" t="s">
        <v>28</v>
      </c>
    </row>
    <row r="35" spans="1:1" ht="17.25" x14ac:dyDescent="0.25">
      <c r="A35" s="8" t="s">
        <v>29</v>
      </c>
    </row>
    <row r="36" spans="1:1" ht="34.5" x14ac:dyDescent="0.25">
      <c r="A36" s="9" t="s">
        <v>30</v>
      </c>
    </row>
    <row r="37" spans="1:1" ht="34.5" x14ac:dyDescent="0.25">
      <c r="A37" s="9" t="s">
        <v>31</v>
      </c>
    </row>
    <row r="38" spans="1:1" ht="34.5" x14ac:dyDescent="0.25">
      <c r="A38" s="9" t="s">
        <v>32</v>
      </c>
    </row>
    <row r="39" spans="1:1" ht="17.25" x14ac:dyDescent="0.25">
      <c r="A39" s="9" t="s">
        <v>33</v>
      </c>
    </row>
    <row r="40" spans="1:1" ht="34.5" x14ac:dyDescent="0.25">
      <c r="A40" s="9" t="s">
        <v>34</v>
      </c>
    </row>
    <row r="41" spans="1:1" ht="17.25" x14ac:dyDescent="0.25">
      <c r="A41" s="8" t="s">
        <v>35</v>
      </c>
    </row>
    <row r="42" spans="1:1" ht="17.25" x14ac:dyDescent="0.25">
      <c r="A42" s="9" t="s">
        <v>36</v>
      </c>
    </row>
    <row r="43" spans="1:1" ht="17.25" x14ac:dyDescent="0.3">
      <c r="A43" s="10" t="s">
        <v>37</v>
      </c>
    </row>
    <row r="44" spans="1:1" ht="17.25" x14ac:dyDescent="0.25">
      <c r="A44" s="8" t="s">
        <v>38</v>
      </c>
    </row>
    <row r="45" spans="1:1" ht="34.5" x14ac:dyDescent="0.3">
      <c r="A45" s="10" t="s">
        <v>39</v>
      </c>
    </row>
    <row r="46" spans="1:1" ht="34.5" x14ac:dyDescent="0.25">
      <c r="A46" s="9" t="s">
        <v>40</v>
      </c>
    </row>
    <row r="47" spans="1:1" ht="34.5" x14ac:dyDescent="0.25">
      <c r="A47" s="9" t="s">
        <v>41</v>
      </c>
    </row>
    <row r="48" spans="1:1" ht="17.25" x14ac:dyDescent="0.25">
      <c r="A48" s="9" t="s">
        <v>42</v>
      </c>
    </row>
    <row r="49" spans="1:1" ht="17.25" x14ac:dyDescent="0.3">
      <c r="A49" s="10" t="s">
        <v>43</v>
      </c>
    </row>
    <row r="50" spans="1:1" ht="17.25" x14ac:dyDescent="0.25">
      <c r="A50" s="8" t="s">
        <v>44</v>
      </c>
    </row>
    <row r="51" spans="1:1" ht="34.5" x14ac:dyDescent="0.3">
      <c r="A51" s="10" t="s">
        <v>45</v>
      </c>
    </row>
    <row r="52" spans="1:1" ht="17.25" x14ac:dyDescent="0.25">
      <c r="A52" s="9" t="s">
        <v>46</v>
      </c>
    </row>
    <row r="53" spans="1:1" ht="34.5" x14ac:dyDescent="0.3">
      <c r="A53" s="10" t="s">
        <v>47</v>
      </c>
    </row>
    <row r="54" spans="1:1" ht="17.25" x14ac:dyDescent="0.25">
      <c r="A54" s="8" t="s">
        <v>48</v>
      </c>
    </row>
    <row r="55" spans="1:1" ht="17.25" x14ac:dyDescent="0.3">
      <c r="A55" s="10" t="s">
        <v>49</v>
      </c>
    </row>
    <row r="56" spans="1:1" ht="34.5" x14ac:dyDescent="0.25">
      <c r="A56" s="9" t="s">
        <v>50</v>
      </c>
    </row>
    <row r="57" spans="1:1" ht="17.25" x14ac:dyDescent="0.25">
      <c r="A57" s="9" t="s">
        <v>51</v>
      </c>
    </row>
    <row r="58" spans="1:1" ht="17.25" x14ac:dyDescent="0.25">
      <c r="A58" s="9" t="s">
        <v>52</v>
      </c>
    </row>
    <row r="59" spans="1:1" ht="17.25" x14ac:dyDescent="0.25">
      <c r="A59" s="8" t="s">
        <v>53</v>
      </c>
    </row>
    <row r="60" spans="1:1" ht="34.5" x14ac:dyDescent="0.25">
      <c r="A60" s="9" t="s">
        <v>54</v>
      </c>
    </row>
    <row r="61" spans="1:1" ht="17.25" x14ac:dyDescent="0.25">
      <c r="A61" s="11"/>
    </row>
    <row r="62" spans="1:1" ht="18.75" x14ac:dyDescent="0.25">
      <c r="A62" s="5" t="s">
        <v>55</v>
      </c>
    </row>
    <row r="63" spans="1:1" ht="17.25" x14ac:dyDescent="0.25">
      <c r="A63" s="8" t="s">
        <v>56</v>
      </c>
    </row>
    <row r="64" spans="1:1" ht="34.5" x14ac:dyDescent="0.25">
      <c r="A64" s="9" t="s">
        <v>57</v>
      </c>
    </row>
    <row r="65" spans="1:1" ht="17.25" x14ac:dyDescent="0.25">
      <c r="A65" s="9" t="s">
        <v>58</v>
      </c>
    </row>
    <row r="66" spans="1:1" ht="34.5" x14ac:dyDescent="0.25">
      <c r="A66" s="7" t="s">
        <v>59</v>
      </c>
    </row>
    <row r="67" spans="1:1" ht="34.5" x14ac:dyDescent="0.25">
      <c r="A67" s="7" t="s">
        <v>60</v>
      </c>
    </row>
    <row r="68" spans="1:1" ht="34.5" x14ac:dyDescent="0.25">
      <c r="A68" s="7" t="s">
        <v>61</v>
      </c>
    </row>
    <row r="69" spans="1:1" ht="17.25" x14ac:dyDescent="0.25">
      <c r="A69" s="12" t="s">
        <v>62</v>
      </c>
    </row>
    <row r="70" spans="1:1" ht="51.75" x14ac:dyDescent="0.25">
      <c r="A70" s="7" t="s">
        <v>63</v>
      </c>
    </row>
    <row r="71" spans="1:1" ht="17.25" x14ac:dyDescent="0.25">
      <c r="A71" s="7" t="s">
        <v>64</v>
      </c>
    </row>
    <row r="72" spans="1:1" ht="17.25" x14ac:dyDescent="0.25">
      <c r="A72" s="12" t="s">
        <v>65</v>
      </c>
    </row>
    <row r="73" spans="1:1" ht="17.25" x14ac:dyDescent="0.25">
      <c r="A73" s="7" t="s">
        <v>66</v>
      </c>
    </row>
    <row r="74" spans="1:1" ht="17.25" x14ac:dyDescent="0.25">
      <c r="A74" s="12" t="s">
        <v>67</v>
      </c>
    </row>
    <row r="75" spans="1:1" ht="34.5" x14ac:dyDescent="0.25">
      <c r="A75" s="7" t="s">
        <v>68</v>
      </c>
    </row>
    <row r="76" spans="1:1" ht="17.25" x14ac:dyDescent="0.25">
      <c r="A76" s="7" t="s">
        <v>69</v>
      </c>
    </row>
    <row r="77" spans="1:1" ht="51.75" x14ac:dyDescent="0.25">
      <c r="A77" s="7" t="s">
        <v>70</v>
      </c>
    </row>
    <row r="78" spans="1:1" ht="17.25" x14ac:dyDescent="0.25">
      <c r="A78" s="12" t="s">
        <v>71</v>
      </c>
    </row>
    <row r="79" spans="1:1" ht="17.25" x14ac:dyDescent="0.3">
      <c r="A79" s="6" t="s">
        <v>72</v>
      </c>
    </row>
    <row r="80" spans="1:1" ht="17.25" x14ac:dyDescent="0.25">
      <c r="A80" s="12" t="s">
        <v>73</v>
      </c>
    </row>
    <row r="81" spans="1:1" ht="34.5" x14ac:dyDescent="0.25">
      <c r="A81" s="7" t="s">
        <v>74</v>
      </c>
    </row>
    <row r="82" spans="1:1" ht="34.5" x14ac:dyDescent="0.25">
      <c r="A82" s="7" t="s">
        <v>75</v>
      </c>
    </row>
    <row r="83" spans="1:1" ht="34.5" x14ac:dyDescent="0.25">
      <c r="A83" s="7" t="s">
        <v>76</v>
      </c>
    </row>
    <row r="84" spans="1:1" ht="34.5" x14ac:dyDescent="0.25">
      <c r="A84" s="7" t="s">
        <v>77</v>
      </c>
    </row>
    <row r="85" spans="1:1" ht="34.5" x14ac:dyDescent="0.25">
      <c r="A85" s="7" t="s">
        <v>78</v>
      </c>
    </row>
    <row r="86" spans="1:1" ht="17.25" x14ac:dyDescent="0.25">
      <c r="A86" s="12" t="s">
        <v>79</v>
      </c>
    </row>
    <row r="87" spans="1:1" ht="17.25" x14ac:dyDescent="0.25">
      <c r="A87" s="7" t="s">
        <v>80</v>
      </c>
    </row>
    <row r="88" spans="1:1" ht="34.5" x14ac:dyDescent="0.25">
      <c r="A88" s="7" t="s">
        <v>81</v>
      </c>
    </row>
    <row r="89" spans="1:1" ht="17.25" x14ac:dyDescent="0.25">
      <c r="A89" s="12" t="s">
        <v>82</v>
      </c>
    </row>
    <row r="90" spans="1:1" ht="34.5" x14ac:dyDescent="0.25">
      <c r="A90" s="7" t="s">
        <v>83</v>
      </c>
    </row>
    <row r="91" spans="1:1" ht="17.25" x14ac:dyDescent="0.25">
      <c r="A91" s="12" t="s">
        <v>84</v>
      </c>
    </row>
    <row r="92" spans="1:1" ht="17.25" x14ac:dyDescent="0.3">
      <c r="A92" s="6" t="s">
        <v>85</v>
      </c>
    </row>
    <row r="93" spans="1:1" ht="17.25" x14ac:dyDescent="0.25">
      <c r="A93" s="7" t="s">
        <v>86</v>
      </c>
    </row>
    <row r="94" spans="1:1" ht="17.25" x14ac:dyDescent="0.25">
      <c r="A94" s="7"/>
    </row>
    <row r="95" spans="1:1" ht="18.75" x14ac:dyDescent="0.25">
      <c r="A95" s="5" t="s">
        <v>87</v>
      </c>
    </row>
    <row r="96" spans="1:1" ht="34.5" x14ac:dyDescent="0.3">
      <c r="A96" s="6" t="s">
        <v>88</v>
      </c>
    </row>
    <row r="97" spans="1:1" ht="17.25" x14ac:dyDescent="0.3">
      <c r="A97" s="6" t="s">
        <v>89</v>
      </c>
    </row>
    <row r="98" spans="1:1" ht="17.25" x14ac:dyDescent="0.25">
      <c r="A98" s="12" t="s">
        <v>90</v>
      </c>
    </row>
    <row r="99" spans="1:1" ht="17.25" x14ac:dyDescent="0.25">
      <c r="A99" s="4" t="s">
        <v>91</v>
      </c>
    </row>
    <row r="100" spans="1:1" ht="17.25" x14ac:dyDescent="0.25">
      <c r="A100" s="7" t="s">
        <v>92</v>
      </c>
    </row>
    <row r="101" spans="1:1" ht="17.25" x14ac:dyDescent="0.25">
      <c r="A101" s="7" t="s">
        <v>93</v>
      </c>
    </row>
    <row r="102" spans="1:1" ht="17.25" x14ac:dyDescent="0.25">
      <c r="A102" s="7" t="s">
        <v>94</v>
      </c>
    </row>
    <row r="103" spans="1:1" ht="17.25" x14ac:dyDescent="0.25">
      <c r="A103" s="7" t="s">
        <v>95</v>
      </c>
    </row>
    <row r="104" spans="1:1" ht="34.5" x14ac:dyDescent="0.25">
      <c r="A104" s="7" t="s">
        <v>96</v>
      </c>
    </row>
    <row r="105" spans="1:1" ht="17.25" x14ac:dyDescent="0.25">
      <c r="A105" s="4" t="s">
        <v>97</v>
      </c>
    </row>
    <row r="106" spans="1:1" ht="17.25" x14ac:dyDescent="0.25">
      <c r="A106" s="7" t="s">
        <v>98</v>
      </c>
    </row>
    <row r="107" spans="1:1" ht="17.25" x14ac:dyDescent="0.25">
      <c r="A107" s="7" t="s">
        <v>99</v>
      </c>
    </row>
    <row r="108" spans="1:1" ht="17.25" x14ac:dyDescent="0.25">
      <c r="A108" s="7" t="s">
        <v>100</v>
      </c>
    </row>
    <row r="109" spans="1:1" ht="17.25" x14ac:dyDescent="0.25">
      <c r="A109" s="7" t="s">
        <v>101</v>
      </c>
    </row>
    <row r="110" spans="1:1" ht="17.25" x14ac:dyDescent="0.25">
      <c r="A110" s="7" t="s">
        <v>102</v>
      </c>
    </row>
    <row r="111" spans="1:1" ht="17.25" x14ac:dyDescent="0.25">
      <c r="A111" s="7" t="s">
        <v>103</v>
      </c>
    </row>
    <row r="112" spans="1:1" ht="17.25" x14ac:dyDescent="0.25">
      <c r="A112" s="12" t="s">
        <v>104</v>
      </c>
    </row>
    <row r="113" spans="1:1" ht="17.25" x14ac:dyDescent="0.25">
      <c r="A113" s="7" t="s">
        <v>105</v>
      </c>
    </row>
    <row r="114" spans="1:1" ht="17.25" x14ac:dyDescent="0.25">
      <c r="A114" s="4" t="s">
        <v>106</v>
      </c>
    </row>
    <row r="115" spans="1:1" ht="17.25" x14ac:dyDescent="0.25">
      <c r="A115" s="7" t="s">
        <v>107</v>
      </c>
    </row>
    <row r="116" spans="1:1" ht="17.25" x14ac:dyDescent="0.25">
      <c r="A116" s="7" t="s">
        <v>108</v>
      </c>
    </row>
    <row r="117" spans="1:1" ht="17.25" x14ac:dyDescent="0.25">
      <c r="A117" s="4" t="s">
        <v>109</v>
      </c>
    </row>
    <row r="118" spans="1:1" ht="17.25" x14ac:dyDescent="0.25">
      <c r="A118" s="7" t="s">
        <v>110</v>
      </c>
    </row>
    <row r="119" spans="1:1" ht="17.25" x14ac:dyDescent="0.25">
      <c r="A119" s="7" t="s">
        <v>111</v>
      </c>
    </row>
    <row r="120" spans="1:1" ht="17.25" x14ac:dyDescent="0.25">
      <c r="A120" s="7" t="s">
        <v>112</v>
      </c>
    </row>
    <row r="121" spans="1:1" ht="17.25" x14ac:dyDescent="0.25">
      <c r="A121" s="12" t="s">
        <v>113</v>
      </c>
    </row>
    <row r="122" spans="1:1" ht="17.25" x14ac:dyDescent="0.25">
      <c r="A122" s="4" t="s">
        <v>114</v>
      </c>
    </row>
    <row r="123" spans="1:1" ht="17.25" x14ac:dyDescent="0.25">
      <c r="A123" s="4" t="s">
        <v>115</v>
      </c>
    </row>
    <row r="124" spans="1:1" ht="17.25" x14ac:dyDescent="0.25">
      <c r="A124" s="7" t="s">
        <v>116</v>
      </c>
    </row>
    <row r="125" spans="1:1" ht="17.25" x14ac:dyDescent="0.25">
      <c r="A125" s="7" t="s">
        <v>117</v>
      </c>
    </row>
    <row r="126" spans="1:1" ht="17.25" x14ac:dyDescent="0.25">
      <c r="A126" s="7" t="s">
        <v>118</v>
      </c>
    </row>
    <row r="127" spans="1:1" ht="17.25" x14ac:dyDescent="0.25">
      <c r="A127" s="7" t="s">
        <v>119</v>
      </c>
    </row>
    <row r="128" spans="1:1" ht="17.25" x14ac:dyDescent="0.25">
      <c r="A128" s="7" t="s">
        <v>120</v>
      </c>
    </row>
    <row r="129" spans="1:1" ht="17.25" x14ac:dyDescent="0.25">
      <c r="A129" s="12" t="s">
        <v>121</v>
      </c>
    </row>
    <row r="130" spans="1:1" ht="34.5" x14ac:dyDescent="0.25">
      <c r="A130" s="7" t="s">
        <v>122</v>
      </c>
    </row>
    <row r="131" spans="1:1" ht="69" x14ac:dyDescent="0.25">
      <c r="A131" s="7" t="s">
        <v>123</v>
      </c>
    </row>
    <row r="132" spans="1:1" ht="34.5" x14ac:dyDescent="0.25">
      <c r="A132" s="7" t="s">
        <v>124</v>
      </c>
    </row>
    <row r="133" spans="1:1" ht="17.25" x14ac:dyDescent="0.25">
      <c r="A133" s="12" t="s">
        <v>125</v>
      </c>
    </row>
    <row r="134" spans="1:1" ht="34.5" x14ac:dyDescent="0.25">
      <c r="A134" s="4" t="s">
        <v>126</v>
      </c>
    </row>
    <row r="135" spans="1:1" ht="17.25" x14ac:dyDescent="0.25">
      <c r="A135" s="4"/>
    </row>
    <row r="136" spans="1:1" ht="18.75" x14ac:dyDescent="0.25">
      <c r="A136" s="5" t="s">
        <v>127</v>
      </c>
    </row>
    <row r="137" spans="1:1" ht="17.25" x14ac:dyDescent="0.25">
      <c r="A137" s="7" t="s">
        <v>128</v>
      </c>
    </row>
    <row r="138" spans="1:1" ht="34.5" x14ac:dyDescent="0.25">
      <c r="A138" s="9" t="s">
        <v>129</v>
      </c>
    </row>
    <row r="139" spans="1:1" ht="34.5" x14ac:dyDescent="0.25">
      <c r="A139" s="9" t="s">
        <v>130</v>
      </c>
    </row>
    <row r="140" spans="1:1" ht="17.25" x14ac:dyDescent="0.25">
      <c r="A140" s="8" t="s">
        <v>131</v>
      </c>
    </row>
    <row r="141" spans="1:1" ht="17.25" x14ac:dyDescent="0.25">
      <c r="A141" s="13" t="s">
        <v>132</v>
      </c>
    </row>
    <row r="142" spans="1:1" ht="34.5" x14ac:dyDescent="0.3">
      <c r="A142" s="10" t="s">
        <v>133</v>
      </c>
    </row>
    <row r="143" spans="1:1" ht="17.25" x14ac:dyDescent="0.25">
      <c r="A143" s="9" t="s">
        <v>134</v>
      </c>
    </row>
    <row r="144" spans="1:1" ht="17.25" x14ac:dyDescent="0.25">
      <c r="A144" s="9" t="s">
        <v>135</v>
      </c>
    </row>
    <row r="145" spans="1:1" ht="17.25" x14ac:dyDescent="0.25">
      <c r="A145" s="13" t="s">
        <v>136</v>
      </c>
    </row>
    <row r="146" spans="1:1" ht="17.25" x14ac:dyDescent="0.25">
      <c r="A146" s="8" t="s">
        <v>137</v>
      </c>
    </row>
    <row r="147" spans="1:1" ht="17.25" x14ac:dyDescent="0.25">
      <c r="A147" s="13" t="s">
        <v>138</v>
      </c>
    </row>
    <row r="148" spans="1:1" ht="17.25" x14ac:dyDescent="0.25">
      <c r="A148" s="9" t="s">
        <v>139</v>
      </c>
    </row>
    <row r="149" spans="1:1" ht="17.25" x14ac:dyDescent="0.25">
      <c r="A149" s="9" t="s">
        <v>140</v>
      </c>
    </row>
    <row r="150" spans="1:1" ht="17.25" x14ac:dyDescent="0.25">
      <c r="A150" s="9" t="s">
        <v>141</v>
      </c>
    </row>
    <row r="151" spans="1:1" ht="34.5" x14ac:dyDescent="0.25">
      <c r="A151" s="13" t="s">
        <v>142</v>
      </c>
    </row>
    <row r="152" spans="1:1" ht="17.25" x14ac:dyDescent="0.25">
      <c r="A152" s="8" t="s">
        <v>143</v>
      </c>
    </row>
    <row r="153" spans="1:1" ht="17.25" x14ac:dyDescent="0.25">
      <c r="A153" s="9" t="s">
        <v>144</v>
      </c>
    </row>
    <row r="154" spans="1:1" ht="17.25" x14ac:dyDescent="0.25">
      <c r="A154" s="9" t="s">
        <v>145</v>
      </c>
    </row>
    <row r="155" spans="1:1" ht="17.25" x14ac:dyDescent="0.25">
      <c r="A155" s="9" t="s">
        <v>146</v>
      </c>
    </row>
    <row r="156" spans="1:1" ht="17.25" x14ac:dyDescent="0.25">
      <c r="A156" s="9" t="s">
        <v>147</v>
      </c>
    </row>
    <row r="157" spans="1:1" ht="34.5" x14ac:dyDescent="0.25">
      <c r="A157" s="9" t="s">
        <v>148</v>
      </c>
    </row>
    <row r="158" spans="1:1" ht="34.5" x14ac:dyDescent="0.25">
      <c r="A158" s="9" t="s">
        <v>149</v>
      </c>
    </row>
    <row r="159" spans="1:1" ht="17.25" x14ac:dyDescent="0.25">
      <c r="A159" s="8" t="s">
        <v>150</v>
      </c>
    </row>
    <row r="160" spans="1:1" ht="34.5" x14ac:dyDescent="0.25">
      <c r="A160" s="9" t="s">
        <v>151</v>
      </c>
    </row>
    <row r="161" spans="1:1" ht="34.5" x14ac:dyDescent="0.25">
      <c r="A161" s="9" t="s">
        <v>152</v>
      </c>
    </row>
    <row r="162" spans="1:1" ht="17.25" x14ac:dyDescent="0.25">
      <c r="A162" s="9" t="s">
        <v>153</v>
      </c>
    </row>
    <row r="163" spans="1:1" ht="17.25" x14ac:dyDescent="0.25">
      <c r="A163" s="8" t="s">
        <v>154</v>
      </c>
    </row>
    <row r="164" spans="1:1" ht="34.5" x14ac:dyDescent="0.3">
      <c r="A164" s="10" t="s">
        <v>155</v>
      </c>
    </row>
    <row r="165" spans="1:1" ht="34.5" x14ac:dyDescent="0.25">
      <c r="A165" s="9" t="s">
        <v>156</v>
      </c>
    </row>
    <row r="166" spans="1:1" ht="17.25" x14ac:dyDescent="0.25">
      <c r="A166" s="8" t="s">
        <v>157</v>
      </c>
    </row>
    <row r="167" spans="1:1" ht="17.25" x14ac:dyDescent="0.25">
      <c r="A167" s="9" t="s">
        <v>158</v>
      </c>
    </row>
    <row r="168" spans="1:1" ht="17.25" x14ac:dyDescent="0.25">
      <c r="A168" s="8" t="s">
        <v>159</v>
      </c>
    </row>
    <row r="169" spans="1:1" ht="17.25" x14ac:dyDescent="0.3">
      <c r="A169" s="10" t="s">
        <v>160</v>
      </c>
    </row>
    <row r="170" spans="1:1" ht="17.25" x14ac:dyDescent="0.3">
      <c r="A170" s="10"/>
    </row>
    <row r="171" spans="1:1" ht="17.25" x14ac:dyDescent="0.3">
      <c r="A171" s="10"/>
    </row>
    <row r="172" spans="1:1" ht="17.25" x14ac:dyDescent="0.3">
      <c r="A172" s="10"/>
    </row>
    <row r="173" spans="1:1" ht="17.25" x14ac:dyDescent="0.3">
      <c r="A173" s="10"/>
    </row>
    <row r="174" spans="1:1" ht="17.25" x14ac:dyDescent="0.3">
      <c r="A174" s="10"/>
    </row>
  </sheetData>
  <sheetProtection algorithmName="SHA-512" hashValue="fdbqUgOyljzT8MZ8JsNQcc/njacih+tpZFdcjtBu9fFLY6BQ7TD0bEhbiu5T9oZZvOAjNkJ7Hd44xQLeIP7BSA==" saltValue="mzgEX71cd1EzmomUiRw6bA==" spinCount="100000" sheet="1" formatColumns="0" formatRows="0" insertHyperlinks="0" sort="0" autoFilter="0" pivotTables="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A17F41-CAD2-4E1C-BBD1-1FFD2A7FA9C1}">
  <sheetPr codeName="Tabelle2">
    <tabColor rgb="FF847A75"/>
  </sheetPr>
  <dimension ref="B1:J43"/>
  <sheetViews>
    <sheetView tabSelected="1" zoomScale="75" zoomScaleNormal="75" workbookViewId="0">
      <selection activeCell="Q23" sqref="Q23"/>
    </sheetView>
  </sheetViews>
  <sheetFormatPr defaultColWidth="8.85546875" defaultRowHeight="15" x14ac:dyDescent="0.25"/>
  <cols>
    <col min="1" max="1" width="8.85546875" style="2"/>
    <col min="2" max="10" width="12.28515625" style="2" customWidth="1"/>
    <col min="11" max="16384" width="8.85546875" style="2"/>
  </cols>
  <sheetData>
    <row r="1" spans="2:10" ht="15.75" thickBot="1" x14ac:dyDescent="0.3"/>
    <row r="2" spans="2:10" x14ac:dyDescent="0.25">
      <c r="B2" s="14"/>
      <c r="C2" s="15"/>
      <c r="D2" s="15"/>
      <c r="E2" s="15"/>
      <c r="F2" s="15"/>
      <c r="G2" s="15"/>
      <c r="H2" s="15"/>
      <c r="I2" s="15"/>
      <c r="J2" s="16"/>
    </row>
    <row r="3" spans="2:10" x14ac:dyDescent="0.25">
      <c r="B3" s="17"/>
      <c r="C3" s="18"/>
      <c r="D3" s="18"/>
      <c r="E3" s="18"/>
      <c r="F3" s="18"/>
      <c r="G3" s="18"/>
      <c r="H3" s="18"/>
      <c r="I3" s="18"/>
      <c r="J3" s="19"/>
    </row>
    <row r="4" spans="2:10" x14ac:dyDescent="0.25">
      <c r="B4" s="17"/>
      <c r="C4" s="18"/>
      <c r="D4" s="18"/>
      <c r="E4" s="18"/>
      <c r="F4" s="18"/>
      <c r="G4" s="18"/>
      <c r="H4" s="18"/>
      <c r="I4" s="18"/>
      <c r="J4" s="19"/>
    </row>
    <row r="5" spans="2:10" ht="31.5" x14ac:dyDescent="0.3">
      <c r="B5" s="17"/>
      <c r="C5" s="18"/>
      <c r="D5" s="18"/>
      <c r="E5" s="20"/>
      <c r="F5" s="21" t="s">
        <v>161</v>
      </c>
      <c r="G5" s="18"/>
      <c r="H5" s="18"/>
      <c r="I5" s="18"/>
      <c r="J5" s="19"/>
    </row>
    <row r="6" spans="2:10" ht="41.25" customHeight="1" x14ac:dyDescent="0.25">
      <c r="B6" s="17"/>
      <c r="C6" s="18"/>
      <c r="D6" s="194" t="s">
        <v>162</v>
      </c>
      <c r="E6" s="194"/>
      <c r="F6" s="194"/>
      <c r="G6" s="194"/>
      <c r="H6" s="194"/>
      <c r="I6" s="18"/>
      <c r="J6" s="19"/>
    </row>
    <row r="7" spans="2:10" ht="26.25" x14ac:dyDescent="0.25">
      <c r="B7" s="17"/>
      <c r="C7" s="18"/>
      <c r="D7" s="18"/>
      <c r="E7" s="18"/>
      <c r="F7" s="156" t="s">
        <v>755</v>
      </c>
      <c r="G7" s="18"/>
      <c r="H7" s="18"/>
      <c r="I7" s="18"/>
      <c r="J7" s="19"/>
    </row>
    <row r="8" spans="2:10" ht="26.25" x14ac:dyDescent="0.25">
      <c r="B8" s="17"/>
      <c r="C8" s="18"/>
      <c r="D8" s="18"/>
      <c r="E8" s="18"/>
      <c r="F8" s="156" t="s">
        <v>1524</v>
      </c>
      <c r="G8" s="18"/>
      <c r="H8" s="18"/>
      <c r="I8" s="18"/>
      <c r="J8" s="19"/>
    </row>
    <row r="9" spans="2:10" ht="21" x14ac:dyDescent="0.25">
      <c r="B9" s="17"/>
      <c r="C9" s="18"/>
      <c r="D9" s="18"/>
      <c r="E9" s="18"/>
      <c r="F9" s="157" t="s">
        <v>1593</v>
      </c>
      <c r="G9" s="18"/>
      <c r="H9" s="18"/>
      <c r="I9" s="18"/>
      <c r="J9" s="19"/>
    </row>
    <row r="10" spans="2:10" ht="21" x14ac:dyDescent="0.25">
      <c r="B10" s="17"/>
      <c r="C10" s="18"/>
      <c r="D10" s="18"/>
      <c r="E10" s="18"/>
      <c r="F10" s="157" t="s">
        <v>1592</v>
      </c>
      <c r="G10" s="18"/>
      <c r="H10" s="18"/>
      <c r="I10" s="18"/>
      <c r="J10" s="19"/>
    </row>
    <row r="11" spans="2:10" ht="21" x14ac:dyDescent="0.25">
      <c r="B11" s="17"/>
      <c r="C11" s="18"/>
      <c r="D11" s="18"/>
      <c r="E11" s="18"/>
      <c r="F11" s="23"/>
      <c r="G11" s="18"/>
      <c r="H11" s="18"/>
      <c r="I11" s="18"/>
      <c r="J11" s="19"/>
    </row>
    <row r="12" spans="2:10" x14ac:dyDescent="0.25">
      <c r="B12" s="17"/>
      <c r="C12" s="18"/>
      <c r="D12" s="18"/>
      <c r="E12" s="18"/>
      <c r="F12" s="18"/>
      <c r="G12" s="18"/>
      <c r="H12" s="18"/>
      <c r="I12" s="18"/>
      <c r="J12" s="19"/>
    </row>
    <row r="13" spans="2:10" x14ac:dyDescent="0.25">
      <c r="B13" s="17"/>
      <c r="C13" s="18"/>
      <c r="D13" s="18"/>
      <c r="E13" s="18"/>
      <c r="F13" s="18"/>
      <c r="G13" s="18"/>
      <c r="H13" s="18"/>
      <c r="I13" s="18"/>
      <c r="J13" s="19"/>
    </row>
    <row r="14" spans="2:10" x14ac:dyDescent="0.25">
      <c r="B14" s="17"/>
      <c r="C14" s="18"/>
      <c r="D14" s="18"/>
      <c r="E14" s="18"/>
      <c r="F14" s="18"/>
      <c r="G14" s="18"/>
      <c r="H14" s="18"/>
      <c r="I14" s="18"/>
      <c r="J14" s="19"/>
    </row>
    <row r="15" spans="2:10" x14ac:dyDescent="0.25">
      <c r="B15" s="17"/>
      <c r="C15" s="18"/>
      <c r="D15" s="18"/>
      <c r="E15" s="18"/>
      <c r="F15" s="18"/>
      <c r="G15" s="18"/>
      <c r="H15" s="18"/>
      <c r="I15" s="18"/>
      <c r="J15" s="19"/>
    </row>
    <row r="16" spans="2:10" x14ac:dyDescent="0.25">
      <c r="B16" s="17"/>
      <c r="C16" s="18"/>
      <c r="D16" s="18"/>
      <c r="E16" s="18"/>
      <c r="F16" s="18"/>
      <c r="G16" s="18"/>
      <c r="H16" s="18"/>
      <c r="I16" s="18"/>
      <c r="J16" s="19"/>
    </row>
    <row r="17" spans="2:10" x14ac:dyDescent="0.25">
      <c r="B17" s="17"/>
      <c r="C17" s="18"/>
      <c r="D17" s="18"/>
      <c r="E17" s="18"/>
      <c r="F17" s="18"/>
      <c r="G17" s="18"/>
      <c r="H17" s="18"/>
      <c r="I17" s="18"/>
      <c r="J17" s="19"/>
    </row>
    <row r="18" spans="2:10" x14ac:dyDescent="0.25">
      <c r="B18" s="17"/>
      <c r="C18" s="18"/>
      <c r="D18" s="18"/>
      <c r="E18" s="18"/>
      <c r="F18" s="18"/>
      <c r="G18" s="18"/>
      <c r="H18" s="18"/>
      <c r="I18" s="18"/>
      <c r="J18" s="19"/>
    </row>
    <row r="19" spans="2:10" x14ac:dyDescent="0.25">
      <c r="B19" s="17"/>
      <c r="C19" s="18"/>
      <c r="D19" s="18"/>
      <c r="E19" s="18"/>
      <c r="F19" s="18"/>
      <c r="G19" s="18"/>
      <c r="H19" s="18"/>
      <c r="I19" s="18"/>
      <c r="J19" s="19"/>
    </row>
    <row r="20" spans="2:10" x14ac:dyDescent="0.25">
      <c r="B20" s="17"/>
      <c r="C20" s="18"/>
      <c r="D20" s="18"/>
      <c r="E20" s="18"/>
      <c r="F20" s="18"/>
      <c r="G20" s="18"/>
      <c r="H20" s="18"/>
      <c r="I20" s="18"/>
      <c r="J20" s="19"/>
    </row>
    <row r="21" spans="2:10" x14ac:dyDescent="0.25">
      <c r="B21" s="17"/>
      <c r="C21" s="18"/>
      <c r="D21" s="18"/>
      <c r="E21" s="18"/>
      <c r="F21" s="18"/>
      <c r="G21" s="18"/>
      <c r="H21" s="18"/>
      <c r="I21" s="18"/>
      <c r="J21" s="19"/>
    </row>
    <row r="22" spans="2:10" x14ac:dyDescent="0.25">
      <c r="B22" s="17"/>
      <c r="C22" s="18"/>
      <c r="D22" s="18"/>
      <c r="E22" s="18"/>
      <c r="F22" s="24" t="s">
        <v>163</v>
      </c>
      <c r="G22" s="18"/>
      <c r="H22" s="18"/>
      <c r="I22" s="18"/>
      <c r="J22" s="19"/>
    </row>
    <row r="23" spans="2:10" x14ac:dyDescent="0.25">
      <c r="B23" s="17"/>
      <c r="C23" s="18"/>
      <c r="D23" s="18"/>
      <c r="E23" s="18"/>
      <c r="F23" s="25"/>
      <c r="G23" s="18"/>
      <c r="H23" s="18"/>
      <c r="I23" s="18"/>
      <c r="J23" s="19"/>
    </row>
    <row r="24" spans="2:10" s="142" customFormat="1" x14ac:dyDescent="0.25">
      <c r="B24" s="177"/>
      <c r="C24" s="178"/>
      <c r="D24" s="190" t="s">
        <v>164</v>
      </c>
      <c r="E24" s="191" t="s">
        <v>165</v>
      </c>
      <c r="F24" s="191"/>
      <c r="G24" s="191"/>
      <c r="H24" s="191"/>
      <c r="I24" s="178"/>
      <c r="J24" s="179"/>
    </row>
    <row r="25" spans="2:10" s="142" customFormat="1" x14ac:dyDescent="0.25">
      <c r="B25" s="177"/>
      <c r="C25" s="178"/>
      <c r="D25" s="178"/>
      <c r="H25" s="178"/>
      <c r="I25" s="178"/>
      <c r="J25" s="179"/>
    </row>
    <row r="26" spans="2:10" s="142" customFormat="1" x14ac:dyDescent="0.25">
      <c r="B26" s="177"/>
      <c r="C26" s="178"/>
      <c r="D26" s="190" t="s">
        <v>166</v>
      </c>
      <c r="E26" s="191"/>
      <c r="F26" s="191"/>
      <c r="G26" s="191"/>
      <c r="H26" s="191"/>
      <c r="I26" s="178"/>
      <c r="J26" s="179"/>
    </row>
    <row r="27" spans="2:10" s="142" customFormat="1" x14ac:dyDescent="0.25">
      <c r="B27" s="177"/>
      <c r="C27" s="178"/>
      <c r="D27" s="176"/>
      <c r="E27" s="176"/>
      <c r="F27" s="176"/>
      <c r="G27" s="176"/>
      <c r="H27" s="176"/>
      <c r="I27" s="178"/>
      <c r="J27" s="179"/>
    </row>
    <row r="28" spans="2:10" s="142" customFormat="1" x14ac:dyDescent="0.25">
      <c r="B28" s="177"/>
      <c r="C28" s="178"/>
      <c r="D28" s="190"/>
      <c r="E28" s="191" t="s">
        <v>165</v>
      </c>
      <c r="F28" s="191"/>
      <c r="G28" s="191"/>
      <c r="H28" s="191"/>
      <c r="I28" s="178"/>
      <c r="J28" s="179"/>
    </row>
    <row r="29" spans="2:10" s="142" customFormat="1" x14ac:dyDescent="0.25">
      <c r="B29" s="177"/>
      <c r="C29" s="178"/>
      <c r="D29" s="176"/>
      <c r="E29" s="176"/>
      <c r="F29" s="176"/>
      <c r="G29" s="176"/>
      <c r="H29" s="176"/>
      <c r="I29" s="178"/>
      <c r="J29" s="179"/>
    </row>
    <row r="30" spans="2:10" s="142" customFormat="1" x14ac:dyDescent="0.25">
      <c r="B30" s="177"/>
      <c r="C30" s="178"/>
      <c r="D30" s="190"/>
      <c r="E30" s="191" t="s">
        <v>165</v>
      </c>
      <c r="F30" s="191"/>
      <c r="G30" s="191"/>
      <c r="H30" s="191"/>
      <c r="I30" s="178"/>
      <c r="J30" s="179"/>
    </row>
    <row r="31" spans="2:10" s="142" customFormat="1" x14ac:dyDescent="0.25">
      <c r="B31" s="177"/>
      <c r="C31" s="178"/>
      <c r="D31" s="176"/>
      <c r="E31" s="176"/>
      <c r="F31" s="176"/>
      <c r="G31" s="176"/>
      <c r="H31" s="176"/>
      <c r="I31" s="178"/>
      <c r="J31" s="179"/>
    </row>
    <row r="32" spans="2:10" s="142" customFormat="1" x14ac:dyDescent="0.25">
      <c r="B32" s="177"/>
      <c r="C32" s="178"/>
      <c r="D32" s="190" t="s">
        <v>167</v>
      </c>
      <c r="E32" s="191" t="s">
        <v>165</v>
      </c>
      <c r="F32" s="191"/>
      <c r="G32" s="191"/>
      <c r="H32" s="191"/>
      <c r="I32" s="178"/>
      <c r="J32" s="179"/>
    </row>
    <row r="33" spans="2:10" s="142" customFormat="1" x14ac:dyDescent="0.25">
      <c r="B33" s="177"/>
      <c r="C33" s="178"/>
      <c r="I33" s="178"/>
      <c r="J33" s="179"/>
    </row>
    <row r="34" spans="2:10" s="142" customFormat="1" x14ac:dyDescent="0.25">
      <c r="B34" s="177"/>
      <c r="C34" s="178"/>
      <c r="D34" s="190" t="s">
        <v>168</v>
      </c>
      <c r="E34" s="191" t="s">
        <v>165</v>
      </c>
      <c r="F34" s="191"/>
      <c r="G34" s="191"/>
      <c r="H34" s="191"/>
      <c r="I34" s="178"/>
      <c r="J34" s="179"/>
    </row>
    <row r="35" spans="2:10" s="142" customFormat="1" x14ac:dyDescent="0.25">
      <c r="B35" s="177"/>
      <c r="C35" s="178"/>
      <c r="D35" s="178"/>
      <c r="E35" s="178"/>
      <c r="F35" s="178"/>
      <c r="G35" s="178"/>
      <c r="H35" s="178"/>
      <c r="I35" s="178"/>
      <c r="J35" s="179"/>
    </row>
    <row r="36" spans="2:10" s="142" customFormat="1" x14ac:dyDescent="0.25">
      <c r="B36" s="177"/>
      <c r="C36" s="178"/>
      <c r="D36" s="192"/>
      <c r="E36" s="193"/>
      <c r="F36" s="193"/>
      <c r="G36" s="193"/>
      <c r="H36" s="193"/>
      <c r="I36" s="178"/>
      <c r="J36" s="179"/>
    </row>
    <row r="37" spans="2:10" s="142" customFormat="1" x14ac:dyDescent="0.25">
      <c r="B37" s="177"/>
      <c r="C37" s="178"/>
      <c r="D37" s="178"/>
      <c r="E37" s="178"/>
      <c r="F37" s="180"/>
      <c r="G37" s="178"/>
      <c r="H37" s="178"/>
      <c r="I37" s="178"/>
      <c r="J37" s="179"/>
    </row>
    <row r="38" spans="2:10" s="142" customFormat="1" x14ac:dyDescent="0.25">
      <c r="B38" s="177"/>
      <c r="C38" s="178"/>
      <c r="D38" s="192"/>
      <c r="E38" s="193"/>
      <c r="F38" s="193"/>
      <c r="G38" s="193"/>
      <c r="H38" s="193"/>
      <c r="I38" s="178"/>
      <c r="J38" s="179"/>
    </row>
    <row r="39" spans="2:10" s="142" customFormat="1" x14ac:dyDescent="0.25">
      <c r="B39" s="177"/>
      <c r="C39" s="178"/>
      <c r="I39" s="178"/>
      <c r="J39" s="179"/>
    </row>
    <row r="40" spans="2:10" s="142" customFormat="1" x14ac:dyDescent="0.25">
      <c r="B40" s="177"/>
      <c r="C40" s="178"/>
      <c r="D40" s="192"/>
      <c r="E40" s="193" t="s">
        <v>165</v>
      </c>
      <c r="F40" s="193"/>
      <c r="G40" s="193"/>
      <c r="H40" s="193"/>
      <c r="I40" s="178"/>
      <c r="J40" s="179"/>
    </row>
    <row r="41" spans="2:10" x14ac:dyDescent="0.25">
      <c r="B41" s="17"/>
      <c r="I41" s="18"/>
      <c r="J41" s="19"/>
    </row>
    <row r="42" spans="2:10" x14ac:dyDescent="0.25">
      <c r="B42" s="17"/>
      <c r="I42" s="18"/>
      <c r="J42" s="19"/>
    </row>
    <row r="43" spans="2:10" ht="15.75" thickBot="1" x14ac:dyDescent="0.3">
      <c r="B43" s="26"/>
      <c r="C43" s="27"/>
      <c r="D43" s="27"/>
      <c r="E43" s="27"/>
      <c r="F43" s="27"/>
      <c r="G43" s="27"/>
      <c r="H43" s="27"/>
      <c r="I43" s="27"/>
      <c r="J43" s="28"/>
    </row>
  </sheetData>
  <sheetProtection algorithmName="SHA-512" hashValue="KmuFZx4P/gPUrT7rkWj0duJ22moo/tPYysmhfYjiHAyWPklr6vfTn2UbL52XJGD19J/rZVBVrkLT9KJGcPuWZA==" saltValue="RNo/4+kcYsCw7dTa/Bd2NA==" spinCount="100000" sheet="1" scenarios="1" formatColumns="0" formatRows="0" insertHyperlinks="0" sort="0" autoFilter="0" pivotTables="0"/>
  <mergeCells count="10">
    <mergeCell ref="D34:H34"/>
    <mergeCell ref="D36:H36"/>
    <mergeCell ref="D38:H38"/>
    <mergeCell ref="D40:H40"/>
    <mergeCell ref="D6:H6"/>
    <mergeCell ref="D24:H24"/>
    <mergeCell ref="D26:H26"/>
    <mergeCell ref="D28:H28"/>
    <mergeCell ref="D30:H30"/>
    <mergeCell ref="D32:H32"/>
  </mergeCells>
  <hyperlinks>
    <hyperlink ref="D24:H24" location="'A. HTT General'!A1" display="Tab A: HTT General" xr:uid="{3F211068-116A-4D38-96B8-DCEB2D4223B2}"/>
    <hyperlink ref="D26:H26" location="'B1. HTT Mortgage Assets'!A1" display="Worksheet B1: HTT Mortgage Assets" xr:uid="{8D950E8F-C7E9-4726-8793-D904905247D1}"/>
    <hyperlink ref="D32:H32" location="'C. HTT Harmonised Glossary'!A1" display="Worksheet C: HTT Harmonised Glossary" xr:uid="{21BFCD8A-91A6-476A-AEB3-81CB98055862}"/>
    <hyperlink ref="D34:H34" location="Disclaimer!A1" display="Disclaimer" xr:uid="{E62F01AA-EE4C-4E2E-8FE8-A365CBB7FB54}"/>
  </hyperlink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E96289-4C47-439E-BE54-E457BF106DF3}">
  <sheetPr codeName="Tabelle5">
    <tabColor rgb="FFE36E00"/>
  </sheetPr>
  <dimension ref="A1:W413"/>
  <sheetViews>
    <sheetView zoomScale="90" zoomScaleNormal="90" workbookViewId="0">
      <selection activeCell="C66" sqref="C66"/>
    </sheetView>
  </sheetViews>
  <sheetFormatPr defaultColWidth="8.85546875" defaultRowHeight="15" outlineLevelRow="1" x14ac:dyDescent="0.25"/>
  <cols>
    <col min="1" max="1" width="13.28515625" style="34" customWidth="1"/>
    <col min="2" max="2" width="60.7109375" style="34" customWidth="1"/>
    <col min="3" max="3" width="39" style="34" bestFit="1" customWidth="1"/>
    <col min="4" max="4" width="35" style="34" bestFit="1" customWidth="1"/>
    <col min="5" max="5" width="6.7109375" style="34" customWidth="1"/>
    <col min="6" max="6" width="41.7109375" style="34" customWidth="1"/>
    <col min="7" max="7" width="41.7109375" style="31" customWidth="1"/>
    <col min="8" max="8" width="7.28515625" style="34" customWidth="1"/>
    <col min="9" max="10" width="38" style="34" customWidth="1"/>
    <col min="11" max="11" width="47.7109375" style="34" customWidth="1"/>
    <col min="12" max="12" width="7.28515625" style="34" customWidth="1"/>
    <col min="13" max="13" width="37" style="34" bestFit="1" customWidth="1"/>
    <col min="14" max="14" width="25.7109375" style="31" customWidth="1"/>
    <col min="15" max="16384" width="8.85546875" style="32"/>
  </cols>
  <sheetData>
    <row r="1" spans="1:13" ht="31.5" x14ac:dyDescent="0.25">
      <c r="A1" s="1" t="s">
        <v>169</v>
      </c>
      <c r="B1" s="1"/>
      <c r="C1" s="31"/>
      <c r="D1" s="31"/>
      <c r="E1" s="31"/>
      <c r="F1" s="22" t="s">
        <v>170</v>
      </c>
      <c r="H1" s="31"/>
      <c r="I1" s="1"/>
      <c r="J1" s="31"/>
      <c r="K1" s="31"/>
      <c r="L1" s="31"/>
      <c r="M1" s="31"/>
    </row>
    <row r="2" spans="1:13" ht="15.75" thickBot="1" x14ac:dyDescent="0.3">
      <c r="A2" s="31"/>
      <c r="B2" s="33"/>
      <c r="C2" s="33"/>
      <c r="D2" s="31"/>
      <c r="E2" s="31"/>
      <c r="F2" s="31"/>
      <c r="H2" s="31"/>
      <c r="L2" s="31"/>
      <c r="M2" s="31"/>
    </row>
    <row r="3" spans="1:13" ht="19.5" thickBot="1" x14ac:dyDescent="0.3">
      <c r="A3" s="35"/>
      <c r="B3" s="36" t="s">
        <v>171</v>
      </c>
      <c r="C3" s="105" t="s">
        <v>339</v>
      </c>
      <c r="D3" s="35"/>
      <c r="E3" s="35"/>
      <c r="F3" s="31"/>
      <c r="G3" s="35"/>
      <c r="H3" s="31"/>
      <c r="L3" s="31"/>
      <c r="M3" s="31"/>
    </row>
    <row r="4" spans="1:13" ht="15.75" thickBot="1" x14ac:dyDescent="0.3">
      <c r="H4" s="31"/>
      <c r="L4" s="31"/>
      <c r="M4" s="31"/>
    </row>
    <row r="5" spans="1:13" ht="18.75" x14ac:dyDescent="0.25">
      <c r="A5" s="37"/>
      <c r="B5" s="38" t="s">
        <v>172</v>
      </c>
      <c r="C5" s="37"/>
      <c r="E5" s="39"/>
      <c r="F5" s="39"/>
      <c r="H5" s="31"/>
      <c r="L5" s="31"/>
      <c r="M5" s="31"/>
    </row>
    <row r="6" spans="1:13" x14ac:dyDescent="0.25">
      <c r="B6" s="40" t="s">
        <v>173</v>
      </c>
      <c r="C6" s="39"/>
      <c r="D6" s="39"/>
      <c r="H6" s="31"/>
      <c r="L6" s="31"/>
      <c r="M6" s="31"/>
    </row>
    <row r="7" spans="1:13" x14ac:dyDescent="0.25">
      <c r="B7" s="41" t="s">
        <v>174</v>
      </c>
      <c r="C7" s="39"/>
      <c r="D7" s="39"/>
      <c r="H7" s="31"/>
      <c r="L7" s="31"/>
      <c r="M7" s="31"/>
    </row>
    <row r="8" spans="1:13" x14ac:dyDescent="0.25">
      <c r="B8" s="41" t="s">
        <v>175</v>
      </c>
      <c r="C8" s="39"/>
      <c r="D8" s="39"/>
      <c r="F8" s="34" t="s">
        <v>176</v>
      </c>
      <c r="H8" s="31"/>
      <c r="L8" s="31"/>
      <c r="M8" s="31"/>
    </row>
    <row r="9" spans="1:13" x14ac:dyDescent="0.25">
      <c r="B9" s="40" t="s">
        <v>177</v>
      </c>
      <c r="H9" s="31"/>
      <c r="L9" s="31"/>
      <c r="M9" s="31"/>
    </row>
    <row r="10" spans="1:13" x14ac:dyDescent="0.25">
      <c r="B10" s="40" t="s">
        <v>178</v>
      </c>
      <c r="H10" s="31"/>
      <c r="L10" s="31"/>
      <c r="M10" s="31"/>
    </row>
    <row r="11" spans="1:13" ht="15.75" thickBot="1" x14ac:dyDescent="0.3">
      <c r="B11" s="42" t="s">
        <v>179</v>
      </c>
      <c r="H11" s="31"/>
      <c r="L11" s="31"/>
      <c r="M11" s="31"/>
    </row>
    <row r="12" spans="1:13" x14ac:dyDescent="0.25">
      <c r="B12" s="43"/>
      <c r="H12" s="31"/>
      <c r="L12" s="31"/>
      <c r="M12" s="31"/>
    </row>
    <row r="13" spans="1:13" ht="37.5" x14ac:dyDescent="0.25">
      <c r="A13" s="44" t="s">
        <v>180</v>
      </c>
      <c r="B13" s="44" t="s">
        <v>173</v>
      </c>
      <c r="C13" s="45"/>
      <c r="D13" s="45"/>
      <c r="E13" s="45"/>
      <c r="F13" s="45"/>
      <c r="G13" s="46"/>
      <c r="H13" s="31"/>
      <c r="L13" s="31"/>
      <c r="M13" s="31"/>
    </row>
    <row r="14" spans="1:13" x14ac:dyDescent="0.25">
      <c r="A14" s="47" t="s">
        <v>181</v>
      </c>
      <c r="B14" s="48" t="s">
        <v>182</v>
      </c>
      <c r="C14" s="53" t="s">
        <v>755</v>
      </c>
      <c r="E14" s="39"/>
      <c r="F14" s="39"/>
      <c r="H14" s="31"/>
      <c r="L14" s="31"/>
      <c r="M14" s="31"/>
    </row>
    <row r="15" spans="1:13" x14ac:dyDescent="0.25">
      <c r="A15" s="47" t="s">
        <v>184</v>
      </c>
      <c r="B15" s="48" t="s">
        <v>185</v>
      </c>
      <c r="C15" s="53" t="s">
        <v>1524</v>
      </c>
      <c r="E15" s="39"/>
      <c r="F15" s="39"/>
      <c r="H15" s="31"/>
      <c r="L15" s="31"/>
      <c r="M15" s="31"/>
    </row>
    <row r="16" spans="1:13" x14ac:dyDescent="0.25">
      <c r="A16" s="47" t="s">
        <v>186</v>
      </c>
      <c r="B16" s="48" t="s">
        <v>187</v>
      </c>
      <c r="C16" s="53" t="s">
        <v>1541</v>
      </c>
      <c r="E16" s="39"/>
      <c r="F16" s="39"/>
      <c r="H16" s="31"/>
      <c r="L16" s="31"/>
      <c r="M16" s="31"/>
    </row>
    <row r="17" spans="1:23" x14ac:dyDescent="0.25">
      <c r="A17" s="47" t="s">
        <v>188</v>
      </c>
      <c r="B17" s="48" t="s">
        <v>189</v>
      </c>
      <c r="C17" s="183" t="s">
        <v>1542</v>
      </c>
      <c r="E17" s="39"/>
      <c r="F17" s="39"/>
      <c r="H17" s="31"/>
      <c r="L17" s="31"/>
      <c r="M17" s="31"/>
    </row>
    <row r="18" spans="1:23" outlineLevel="1" x14ac:dyDescent="0.25">
      <c r="A18" s="47" t="s">
        <v>190</v>
      </c>
      <c r="B18" s="48" t="s">
        <v>191</v>
      </c>
      <c r="C18" s="181">
        <v>46295</v>
      </c>
      <c r="E18" s="39"/>
      <c r="F18" s="39"/>
      <c r="H18" s="31"/>
      <c r="L18" s="31"/>
      <c r="M18" s="31"/>
    </row>
    <row r="19" spans="1:23" outlineLevel="1" x14ac:dyDescent="0.25">
      <c r="A19" s="47" t="s">
        <v>192</v>
      </c>
      <c r="B19" s="48" t="s">
        <v>193</v>
      </c>
      <c r="C19" s="53"/>
      <c r="E19" s="39"/>
      <c r="F19" s="39"/>
      <c r="H19" s="31"/>
      <c r="L19" s="31"/>
      <c r="M19" s="31"/>
    </row>
    <row r="20" spans="1:23" outlineLevel="1" x14ac:dyDescent="0.25">
      <c r="A20" s="47" t="s">
        <v>194</v>
      </c>
      <c r="B20" s="49" t="s">
        <v>195</v>
      </c>
      <c r="C20" s="53"/>
      <c r="E20" s="39"/>
      <c r="F20" s="39"/>
      <c r="H20" s="31"/>
      <c r="L20" s="31"/>
      <c r="M20" s="31"/>
    </row>
    <row r="21" spans="1:23" outlineLevel="1" x14ac:dyDescent="0.25">
      <c r="A21" s="47" t="s">
        <v>196</v>
      </c>
      <c r="B21" s="49" t="s">
        <v>197</v>
      </c>
      <c r="C21" s="53"/>
      <c r="E21" s="39"/>
      <c r="F21" s="39"/>
      <c r="H21" s="31"/>
      <c r="L21" s="31"/>
      <c r="M21" s="31"/>
    </row>
    <row r="22" spans="1:23" outlineLevel="1" x14ac:dyDescent="0.25">
      <c r="A22" s="47" t="s">
        <v>198</v>
      </c>
      <c r="B22" s="49"/>
      <c r="E22" s="39"/>
      <c r="F22" s="39"/>
      <c r="H22" s="31"/>
      <c r="L22" s="31"/>
      <c r="M22" s="31"/>
    </row>
    <row r="23" spans="1:23" outlineLevel="1" x14ac:dyDescent="0.25">
      <c r="A23" s="47" t="s">
        <v>199</v>
      </c>
      <c r="B23" s="49"/>
      <c r="E23" s="39"/>
      <c r="F23" s="39"/>
      <c r="H23" s="31"/>
      <c r="L23" s="31"/>
      <c r="M23" s="31"/>
    </row>
    <row r="24" spans="1:23" outlineLevel="1" x14ac:dyDescent="0.25">
      <c r="A24" s="47" t="s">
        <v>200</v>
      </c>
      <c r="B24" s="49"/>
      <c r="E24" s="39"/>
      <c r="F24" s="39"/>
      <c r="H24" s="31"/>
      <c r="L24" s="31"/>
      <c r="M24" s="31"/>
    </row>
    <row r="25" spans="1:23" outlineLevel="1" x14ac:dyDescent="0.25">
      <c r="A25" s="47" t="s">
        <v>201</v>
      </c>
      <c r="B25" s="49"/>
      <c r="E25" s="39"/>
      <c r="F25" s="39"/>
      <c r="H25" s="31"/>
      <c r="L25" s="31"/>
      <c r="M25" s="31"/>
    </row>
    <row r="26" spans="1:23" ht="18.75" x14ac:dyDescent="0.25">
      <c r="A26" s="45"/>
      <c r="B26" s="44" t="s">
        <v>174</v>
      </c>
      <c r="C26" s="45"/>
      <c r="D26" s="45"/>
      <c r="E26" s="45"/>
      <c r="F26" s="45"/>
      <c r="G26" s="46"/>
      <c r="H26" s="31"/>
      <c r="L26" s="31"/>
      <c r="M26" s="31"/>
    </row>
    <row r="27" spans="1:23" x14ac:dyDescent="0.25">
      <c r="A27" s="47" t="s">
        <v>202</v>
      </c>
      <c r="B27" s="50" t="s">
        <v>203</v>
      </c>
      <c r="C27" s="53" t="s">
        <v>1525</v>
      </c>
      <c r="D27" s="51"/>
      <c r="E27" s="51"/>
      <c r="F27" s="51"/>
      <c r="H27" s="31"/>
      <c r="L27" s="31"/>
      <c r="M27" s="31"/>
    </row>
    <row r="28" spans="1:23" x14ac:dyDescent="0.25">
      <c r="A28" s="47" t="s">
        <v>204</v>
      </c>
      <c r="B28" s="52" t="s">
        <v>205</v>
      </c>
      <c r="C28" s="53" t="s">
        <v>206</v>
      </c>
      <c r="E28" s="51"/>
      <c r="F28" s="51"/>
      <c r="H28" s="31"/>
      <c r="L28" s="31"/>
      <c r="W28" s="51" t="s">
        <v>206</v>
      </c>
    </row>
    <row r="29" spans="1:23" x14ac:dyDescent="0.25">
      <c r="A29" s="47" t="s">
        <v>207</v>
      </c>
      <c r="B29" s="50" t="s">
        <v>208</v>
      </c>
      <c r="C29" s="53" t="s">
        <v>1525</v>
      </c>
      <c r="E29" s="51"/>
      <c r="F29" s="51"/>
      <c r="H29" s="31"/>
      <c r="L29" s="31"/>
      <c r="W29" s="34" t="s">
        <v>209</v>
      </c>
    </row>
    <row r="30" spans="1:23" ht="39.6" customHeight="1" outlineLevel="1" x14ac:dyDescent="0.25">
      <c r="A30" s="47" t="s">
        <v>210</v>
      </c>
      <c r="B30" s="50" t="s">
        <v>211</v>
      </c>
      <c r="C30" s="183" t="s">
        <v>1543</v>
      </c>
      <c r="E30" s="51"/>
      <c r="F30" s="51"/>
      <c r="H30" s="31"/>
      <c r="L30" s="31"/>
      <c r="W30" s="53" t="s">
        <v>212</v>
      </c>
    </row>
    <row r="31" spans="1:23" outlineLevel="1" x14ac:dyDescent="0.25">
      <c r="A31" s="47" t="s">
        <v>213</v>
      </c>
      <c r="B31" s="54"/>
      <c r="E31" s="51"/>
      <c r="F31" s="51"/>
      <c r="H31" s="31"/>
      <c r="L31" s="31"/>
      <c r="M31" s="31"/>
    </row>
    <row r="32" spans="1:23" outlineLevel="1" x14ac:dyDescent="0.25">
      <c r="A32" s="47" t="s">
        <v>214</v>
      </c>
      <c r="B32" s="54"/>
      <c r="E32" s="51"/>
      <c r="F32" s="51"/>
      <c r="H32" s="31"/>
      <c r="L32" s="31"/>
      <c r="M32" s="31"/>
    </row>
    <row r="33" spans="1:14" outlineLevel="1" x14ac:dyDescent="0.25">
      <c r="A33" s="47" t="s">
        <v>215</v>
      </c>
      <c r="B33" s="54"/>
      <c r="E33" s="51"/>
      <c r="F33" s="51"/>
      <c r="H33" s="31"/>
      <c r="L33" s="31"/>
      <c r="M33" s="31"/>
    </row>
    <row r="34" spans="1:14" outlineLevel="1" x14ac:dyDescent="0.25">
      <c r="A34" s="47" t="s">
        <v>216</v>
      </c>
      <c r="B34" s="54"/>
      <c r="E34" s="51"/>
      <c r="F34" s="51"/>
      <c r="H34" s="31"/>
      <c r="L34" s="31"/>
      <c r="M34" s="31"/>
    </row>
    <row r="35" spans="1:14" outlineLevel="1" x14ac:dyDescent="0.25">
      <c r="A35" s="47" t="s">
        <v>217</v>
      </c>
      <c r="B35" s="55"/>
      <c r="E35" s="51"/>
      <c r="F35" s="51"/>
      <c r="H35" s="31"/>
      <c r="L35" s="31"/>
      <c r="M35" s="31"/>
    </row>
    <row r="36" spans="1:14" ht="18.75" x14ac:dyDescent="0.25">
      <c r="A36" s="44"/>
      <c r="B36" s="44" t="s">
        <v>175</v>
      </c>
      <c r="C36" s="44"/>
      <c r="D36" s="45"/>
      <c r="E36" s="45"/>
      <c r="F36" s="45"/>
      <c r="G36" s="46"/>
      <c r="H36" s="31"/>
      <c r="L36" s="31"/>
      <c r="M36" s="31"/>
    </row>
    <row r="37" spans="1:14" ht="15" customHeight="1" x14ac:dyDescent="0.25">
      <c r="A37" s="56"/>
      <c r="B37" s="57" t="s">
        <v>218</v>
      </c>
      <c r="C37" s="56" t="s">
        <v>219</v>
      </c>
      <c r="D37" s="58"/>
      <c r="E37" s="58"/>
      <c r="F37" s="58"/>
      <c r="G37" s="59"/>
      <c r="H37" s="31"/>
      <c r="L37" s="31"/>
      <c r="M37" s="31"/>
    </row>
    <row r="38" spans="1:14" x14ac:dyDescent="0.25">
      <c r="A38" s="47" t="s">
        <v>220</v>
      </c>
      <c r="B38" s="60" t="s">
        <v>221</v>
      </c>
      <c r="C38" s="134">
        <v>12343.135258049826</v>
      </c>
      <c r="F38" s="51"/>
      <c r="H38" s="31"/>
      <c r="L38" s="31"/>
      <c r="M38" s="31"/>
    </row>
    <row r="39" spans="1:14" x14ac:dyDescent="0.25">
      <c r="A39" s="47" t="s">
        <v>222</v>
      </c>
      <c r="B39" s="60" t="s">
        <v>223</v>
      </c>
      <c r="C39" s="134">
        <v>10746.86213668</v>
      </c>
      <c r="F39" s="51"/>
      <c r="H39" s="31"/>
      <c r="L39" s="31"/>
      <c r="M39" s="31"/>
      <c r="N39" s="32"/>
    </row>
    <row r="40" spans="1:14" outlineLevel="1" x14ac:dyDescent="0.25">
      <c r="A40" s="47" t="s">
        <v>224</v>
      </c>
      <c r="B40" s="61" t="s">
        <v>225</v>
      </c>
      <c r="C40" s="134" t="s">
        <v>1504</v>
      </c>
      <c r="F40" s="51"/>
      <c r="H40" s="31"/>
      <c r="L40" s="31"/>
      <c r="M40" s="31"/>
      <c r="N40" s="32"/>
    </row>
    <row r="41" spans="1:14" outlineLevel="1" x14ac:dyDescent="0.25">
      <c r="A41" s="47" t="s">
        <v>226</v>
      </c>
      <c r="B41" s="61" t="s">
        <v>227</v>
      </c>
      <c r="C41" s="134" t="s">
        <v>1504</v>
      </c>
      <c r="F41" s="51"/>
      <c r="H41" s="31"/>
      <c r="L41" s="31"/>
      <c r="M41" s="31"/>
      <c r="N41" s="32"/>
    </row>
    <row r="42" spans="1:14" outlineLevel="1" x14ac:dyDescent="0.25">
      <c r="A42" s="47" t="s">
        <v>228</v>
      </c>
      <c r="B42" s="62"/>
      <c r="C42" s="29"/>
      <c r="F42" s="51"/>
      <c r="H42" s="31"/>
      <c r="L42" s="31"/>
      <c r="M42" s="31"/>
      <c r="N42" s="32"/>
    </row>
    <row r="43" spans="1:14" ht="32.25" customHeight="1" outlineLevel="1" x14ac:dyDescent="0.25">
      <c r="A43" s="63" t="s">
        <v>229</v>
      </c>
      <c r="B43" s="51"/>
      <c r="F43" s="51"/>
      <c r="H43" s="31"/>
      <c r="L43" s="31"/>
      <c r="M43" s="31"/>
      <c r="N43" s="32"/>
    </row>
    <row r="44" spans="1:14" ht="15" customHeight="1" x14ac:dyDescent="0.25">
      <c r="A44" s="56"/>
      <c r="B44" s="56" t="s">
        <v>230</v>
      </c>
      <c r="C44" s="56" t="s">
        <v>231</v>
      </c>
      <c r="D44" s="56" t="s">
        <v>232</v>
      </c>
      <c r="E44" s="56"/>
      <c r="F44" s="56" t="s">
        <v>233</v>
      </c>
      <c r="G44" s="56" t="s">
        <v>234</v>
      </c>
      <c r="I44" s="31"/>
      <c r="J44" s="31"/>
      <c r="K44" s="32"/>
      <c r="L44" s="32"/>
      <c r="M44" s="32"/>
      <c r="N44" s="32"/>
    </row>
    <row r="45" spans="1:14" x14ac:dyDescent="0.25">
      <c r="A45" s="47" t="s">
        <v>235</v>
      </c>
      <c r="B45" s="60" t="s">
        <v>236</v>
      </c>
      <c r="C45" s="122">
        <v>0.02</v>
      </c>
      <c r="D45" s="65">
        <f>IF(OR(C38="[For completion]",C39="[For completion]"),"Please complete G.3.1.1 and G.3.1.2",(C38/C39-1-MAX(C45,F45)))</f>
        <v>0.12853387910519512</v>
      </c>
      <c r="E45" s="64"/>
      <c r="F45" s="122">
        <v>0.02</v>
      </c>
      <c r="G45" s="53" t="s">
        <v>1504</v>
      </c>
      <c r="H45" s="31"/>
      <c r="L45" s="31"/>
      <c r="M45" s="31"/>
      <c r="N45" s="32"/>
    </row>
    <row r="46" spans="1:14" outlineLevel="1" x14ac:dyDescent="0.25">
      <c r="A46" s="47"/>
      <c r="B46" s="47"/>
      <c r="C46" s="122"/>
      <c r="D46" s="64"/>
      <c r="E46" s="64"/>
      <c r="F46" s="122"/>
      <c r="G46" s="158"/>
      <c r="H46" s="31"/>
      <c r="L46" s="31"/>
      <c r="M46" s="31"/>
      <c r="N46" s="32"/>
    </row>
    <row r="47" spans="1:14" outlineLevel="1" x14ac:dyDescent="0.25">
      <c r="A47" s="47" t="s">
        <v>237</v>
      </c>
      <c r="B47" s="47" t="s">
        <v>238</v>
      </c>
      <c r="C47" s="134">
        <f>IF(OR(C38="[For completion]",C39="[For completion]"),"", C38-C39)</f>
        <v>1596.2731213698262</v>
      </c>
      <c r="D47" s="64"/>
      <c r="E47" s="64"/>
      <c r="F47" s="122"/>
      <c r="G47" s="158"/>
      <c r="H47" s="31"/>
      <c r="L47" s="31"/>
      <c r="M47" s="31"/>
      <c r="N47" s="32"/>
    </row>
    <row r="48" spans="1:14" outlineLevel="1" x14ac:dyDescent="0.25">
      <c r="A48" s="47" t="s">
        <v>239</v>
      </c>
      <c r="B48" s="47"/>
      <c r="C48" s="158"/>
      <c r="D48" s="66"/>
      <c r="E48" s="66"/>
      <c r="F48" s="158"/>
      <c r="G48" s="158"/>
      <c r="H48" s="31"/>
      <c r="L48" s="31"/>
      <c r="M48" s="31"/>
      <c r="N48" s="32"/>
    </row>
    <row r="49" spans="1:14" outlineLevel="1" x14ac:dyDescent="0.25">
      <c r="A49" s="47" t="s">
        <v>240</v>
      </c>
      <c r="B49" s="67" t="s">
        <v>241</v>
      </c>
      <c r="C49" s="158"/>
      <c r="D49" s="66"/>
      <c r="E49" s="66"/>
      <c r="F49" s="158"/>
      <c r="G49" s="158"/>
      <c r="H49" s="31"/>
      <c r="L49" s="31"/>
      <c r="M49" s="31"/>
      <c r="N49" s="32"/>
    </row>
    <row r="50" spans="1:14" outlineLevel="1" x14ac:dyDescent="0.25">
      <c r="A50" s="47" t="s">
        <v>242</v>
      </c>
      <c r="B50" s="67" t="s">
        <v>243</v>
      </c>
      <c r="C50" s="158"/>
      <c r="D50" s="66"/>
      <c r="E50" s="66"/>
      <c r="F50" s="158"/>
      <c r="G50" s="158"/>
      <c r="H50" s="31"/>
      <c r="L50" s="31"/>
      <c r="M50" s="31"/>
      <c r="N50" s="32"/>
    </row>
    <row r="51" spans="1:14" outlineLevel="1" x14ac:dyDescent="0.25">
      <c r="A51" s="47" t="s">
        <v>244</v>
      </c>
      <c r="B51" s="67" t="s">
        <v>245</v>
      </c>
      <c r="C51" s="158">
        <v>2.0965162397490689E-2</v>
      </c>
      <c r="D51" s="66"/>
      <c r="E51" s="66"/>
      <c r="F51" s="158"/>
      <c r="G51" s="158"/>
      <c r="H51" s="31"/>
      <c r="L51" s="31"/>
      <c r="M51" s="31"/>
      <c r="N51" s="32"/>
    </row>
    <row r="52" spans="1:14" ht="15" customHeight="1" x14ac:dyDescent="0.25">
      <c r="A52" s="56"/>
      <c r="B52" s="57" t="s">
        <v>246</v>
      </c>
      <c r="C52" s="56" t="s">
        <v>219</v>
      </c>
      <c r="D52" s="56"/>
      <c r="E52" s="58"/>
      <c r="F52" s="59" t="s">
        <v>247</v>
      </c>
      <c r="G52" s="59"/>
      <c r="H52" s="31"/>
      <c r="L52" s="31"/>
      <c r="M52" s="31"/>
      <c r="N52" s="32"/>
    </row>
    <row r="53" spans="1:14" x14ac:dyDescent="0.25">
      <c r="A53" s="47" t="s">
        <v>248</v>
      </c>
      <c r="B53" s="60" t="s">
        <v>249</v>
      </c>
      <c r="C53" s="159">
        <v>12343.135258049826</v>
      </c>
      <c r="E53" s="68"/>
      <c r="F53" s="69">
        <f>IF($C$58=0,"",IF(C53="[for completion]","",C53/$C$58))</f>
        <v>1</v>
      </c>
      <c r="G53" s="160"/>
      <c r="H53" s="31"/>
      <c r="L53" s="31"/>
      <c r="M53" s="31"/>
      <c r="N53" s="32"/>
    </row>
    <row r="54" spans="1:14" x14ac:dyDescent="0.25">
      <c r="A54" s="47" t="s">
        <v>250</v>
      </c>
      <c r="B54" s="60" t="s">
        <v>251</v>
      </c>
      <c r="C54" s="159">
        <v>0</v>
      </c>
      <c r="E54" s="68"/>
      <c r="F54" s="69">
        <f>IF($C$58=0,"",IF(C54="[for completion]","",C54/$C$58))</f>
        <v>0</v>
      </c>
      <c r="G54" s="160"/>
      <c r="H54" s="31"/>
      <c r="L54" s="31"/>
      <c r="M54" s="31"/>
      <c r="N54" s="32"/>
    </row>
    <row r="55" spans="1:14" x14ac:dyDescent="0.25">
      <c r="A55" s="47" t="s">
        <v>252</v>
      </c>
      <c r="B55" s="60" t="s">
        <v>253</v>
      </c>
      <c r="C55" s="159">
        <v>0</v>
      </c>
      <c r="E55" s="68"/>
      <c r="F55" s="69">
        <f>IF($C$58=0,"",IF(C55="[for completion]","",C55/$C$58))</f>
        <v>0</v>
      </c>
      <c r="G55" s="160"/>
      <c r="H55" s="31"/>
      <c r="L55" s="31"/>
      <c r="M55" s="31"/>
      <c r="N55" s="32"/>
    </row>
    <row r="56" spans="1:14" x14ac:dyDescent="0.25">
      <c r="A56" s="47" t="s">
        <v>254</v>
      </c>
      <c r="B56" s="60" t="s">
        <v>255</v>
      </c>
      <c r="C56" s="159">
        <v>0</v>
      </c>
      <c r="E56" s="68"/>
      <c r="F56" s="69">
        <f>IF($C$58=0,"",IF(C56="[for completion]","",C56/$C$58))</f>
        <v>0</v>
      </c>
      <c r="G56" s="160"/>
      <c r="H56" s="31"/>
      <c r="L56" s="31"/>
      <c r="M56" s="31"/>
      <c r="N56" s="32"/>
    </row>
    <row r="57" spans="1:14" x14ac:dyDescent="0.25">
      <c r="A57" s="47" t="s">
        <v>256</v>
      </c>
      <c r="B57" s="47" t="s">
        <v>257</v>
      </c>
      <c r="C57" s="159">
        <v>0</v>
      </c>
      <c r="E57" s="68"/>
      <c r="F57" s="69">
        <f>IF($C$58=0,"",IF(C57="[for completion]","",C57/$C$58))</f>
        <v>0</v>
      </c>
      <c r="G57" s="160"/>
      <c r="H57" s="31"/>
      <c r="L57" s="31"/>
      <c r="M57" s="31"/>
      <c r="N57" s="32"/>
    </row>
    <row r="58" spans="1:14" x14ac:dyDescent="0.25">
      <c r="A58" s="47" t="s">
        <v>258</v>
      </c>
      <c r="B58" s="71" t="s">
        <v>259</v>
      </c>
      <c r="C58" s="72">
        <f>IF(COUNT(C53:C57)=0, 0, IF(SUM(C53:C57)=C38, SUM(C53:C57), "The total should equal the Total Cover Assets reported in C38"))</f>
        <v>12343.135258049826</v>
      </c>
      <c r="D58" s="68"/>
      <c r="E58" s="68"/>
      <c r="F58" s="73">
        <f>SUM(F53:F57)</f>
        <v>1</v>
      </c>
      <c r="G58" s="160"/>
      <c r="H58" s="31"/>
      <c r="L58" s="31"/>
      <c r="M58" s="31"/>
      <c r="N58" s="32"/>
    </row>
    <row r="59" spans="1:14" outlineLevel="1" x14ac:dyDescent="0.25">
      <c r="A59" s="47" t="s">
        <v>260</v>
      </c>
      <c r="B59" s="74" t="s">
        <v>261</v>
      </c>
      <c r="C59" s="134"/>
      <c r="E59" s="68"/>
      <c r="F59" s="69">
        <f t="shared" ref="F59:F64" si="0">IF($C$58=0,"",IF(C59="[for completion]","",C59/$C$58))</f>
        <v>0</v>
      </c>
      <c r="G59" s="160"/>
      <c r="H59" s="31"/>
      <c r="L59" s="31"/>
      <c r="M59" s="31"/>
      <c r="N59" s="32"/>
    </row>
    <row r="60" spans="1:14" outlineLevel="1" x14ac:dyDescent="0.25">
      <c r="A60" s="47" t="s">
        <v>262</v>
      </c>
      <c r="B60" s="74" t="s">
        <v>261</v>
      </c>
      <c r="C60" s="134"/>
      <c r="E60" s="68"/>
      <c r="F60" s="69">
        <f t="shared" si="0"/>
        <v>0</v>
      </c>
      <c r="G60" s="160"/>
      <c r="H60" s="31"/>
      <c r="L60" s="31"/>
      <c r="M60" s="31"/>
      <c r="N60" s="32"/>
    </row>
    <row r="61" spans="1:14" outlineLevel="1" x14ac:dyDescent="0.25">
      <c r="A61" s="47" t="s">
        <v>263</v>
      </c>
      <c r="B61" s="74" t="s">
        <v>261</v>
      </c>
      <c r="C61" s="134"/>
      <c r="E61" s="68"/>
      <c r="F61" s="69">
        <f t="shared" si="0"/>
        <v>0</v>
      </c>
      <c r="G61" s="160"/>
      <c r="H61" s="31"/>
      <c r="L61" s="31"/>
      <c r="M61" s="31"/>
      <c r="N61" s="32"/>
    </row>
    <row r="62" spans="1:14" outlineLevel="1" x14ac:dyDescent="0.25">
      <c r="A62" s="47" t="s">
        <v>264</v>
      </c>
      <c r="B62" s="74" t="s">
        <v>261</v>
      </c>
      <c r="C62" s="134"/>
      <c r="E62" s="68"/>
      <c r="F62" s="69">
        <f t="shared" si="0"/>
        <v>0</v>
      </c>
      <c r="G62" s="160"/>
      <c r="H62" s="31"/>
      <c r="L62" s="31"/>
      <c r="M62" s="31"/>
      <c r="N62" s="32"/>
    </row>
    <row r="63" spans="1:14" outlineLevel="1" x14ac:dyDescent="0.25">
      <c r="A63" s="47" t="s">
        <v>265</v>
      </c>
      <c r="B63" s="74" t="s">
        <v>261</v>
      </c>
      <c r="C63" s="134"/>
      <c r="E63" s="68"/>
      <c r="F63" s="69">
        <f t="shared" si="0"/>
        <v>0</v>
      </c>
      <c r="G63" s="160"/>
      <c r="H63" s="31"/>
      <c r="L63" s="31"/>
      <c r="M63" s="31"/>
      <c r="N63" s="32"/>
    </row>
    <row r="64" spans="1:14" outlineLevel="1" x14ac:dyDescent="0.25">
      <c r="A64" s="47" t="s">
        <v>266</v>
      </c>
      <c r="B64" s="74" t="s">
        <v>261</v>
      </c>
      <c r="C64" s="151"/>
      <c r="D64" s="32"/>
      <c r="E64" s="32"/>
      <c r="F64" s="69">
        <f t="shared" si="0"/>
        <v>0</v>
      </c>
      <c r="G64" s="161"/>
      <c r="H64" s="31"/>
      <c r="L64" s="31"/>
      <c r="M64" s="31"/>
      <c r="N64" s="32"/>
    </row>
    <row r="65" spans="1:14" ht="15" customHeight="1" x14ac:dyDescent="0.25">
      <c r="A65" s="56"/>
      <c r="B65" s="57" t="s">
        <v>267</v>
      </c>
      <c r="C65" s="76" t="s">
        <v>268</v>
      </c>
      <c r="D65" s="76" t="s">
        <v>269</v>
      </c>
      <c r="E65" s="58"/>
      <c r="F65" s="59" t="s">
        <v>270</v>
      </c>
      <c r="G65" s="59" t="s">
        <v>271</v>
      </c>
      <c r="H65" s="31"/>
      <c r="L65" s="31"/>
      <c r="M65" s="31"/>
      <c r="N65" s="32"/>
    </row>
    <row r="66" spans="1:14" x14ac:dyDescent="0.25">
      <c r="A66" s="47" t="s">
        <v>272</v>
      </c>
      <c r="B66" s="60" t="s">
        <v>273</v>
      </c>
      <c r="C66" s="159">
        <v>13.7</v>
      </c>
      <c r="D66" s="159" t="s">
        <v>1504</v>
      </c>
      <c r="E66" s="77"/>
      <c r="F66" s="163"/>
      <c r="G66" s="164"/>
      <c r="H66" s="31"/>
      <c r="L66" s="31"/>
      <c r="M66" s="31"/>
      <c r="N66" s="32"/>
    </row>
    <row r="67" spans="1:14" x14ac:dyDescent="0.25">
      <c r="A67" s="47"/>
      <c r="B67" s="60"/>
      <c r="C67" s="53"/>
      <c r="D67" s="53"/>
      <c r="E67" s="77"/>
      <c r="F67" s="163"/>
      <c r="G67" s="164"/>
      <c r="H67" s="31"/>
      <c r="L67" s="31"/>
      <c r="M67" s="31"/>
      <c r="N67" s="32"/>
    </row>
    <row r="68" spans="1:14" x14ac:dyDescent="0.25">
      <c r="A68" s="47"/>
      <c r="B68" s="60" t="s">
        <v>274</v>
      </c>
      <c r="C68" s="162"/>
      <c r="D68" s="162"/>
      <c r="E68" s="77"/>
      <c r="F68" s="164"/>
      <c r="G68" s="164"/>
      <c r="H68" s="31"/>
      <c r="L68" s="31"/>
      <c r="M68" s="31"/>
      <c r="N68" s="32"/>
    </row>
    <row r="69" spans="1:14" x14ac:dyDescent="0.25">
      <c r="A69" s="47"/>
      <c r="B69" s="60" t="s">
        <v>275</v>
      </c>
      <c r="C69" s="53"/>
      <c r="D69" s="53"/>
      <c r="E69" s="77"/>
      <c r="F69" s="164"/>
      <c r="G69" s="164"/>
      <c r="H69" s="31"/>
      <c r="L69" s="31"/>
      <c r="M69" s="31"/>
      <c r="N69" s="32"/>
    </row>
    <row r="70" spans="1:14" x14ac:dyDescent="0.25">
      <c r="A70" s="47" t="s">
        <v>276</v>
      </c>
      <c r="B70" s="79" t="s">
        <v>277</v>
      </c>
      <c r="C70" s="134">
        <v>22.042889209999998</v>
      </c>
      <c r="D70" s="134" t="s">
        <v>1504</v>
      </c>
      <c r="E70" s="80"/>
      <c r="F70" s="69">
        <f t="shared" ref="F70:F76" si="1">IF($C$77=0,"",IF(C70="[for completion]","",C70/$C$77))</f>
        <v>1.7858419882115662E-3</v>
      </c>
      <c r="G70" s="69" t="str">
        <f>IF($D$77=0,"",IF(D70="[Mark as ND1 if not relevant]","",D70/$D$77))</f>
        <v/>
      </c>
      <c r="H70" s="31"/>
      <c r="L70" s="31"/>
      <c r="M70" s="31"/>
      <c r="N70" s="32"/>
    </row>
    <row r="71" spans="1:14" x14ac:dyDescent="0.25">
      <c r="A71" s="47" t="s">
        <v>278</v>
      </c>
      <c r="B71" s="79" t="s">
        <v>279</v>
      </c>
      <c r="C71" s="134">
        <v>38.836442830000045</v>
      </c>
      <c r="D71" s="134" t="s">
        <v>1504</v>
      </c>
      <c r="E71" s="80"/>
      <c r="F71" s="69">
        <f t="shared" si="1"/>
        <v>3.1464001664141248E-3</v>
      </c>
      <c r="G71" s="69" t="str">
        <f t="shared" ref="G71:G76" si="2">IF($D$77=0,"",IF(D71="[Mark as ND1 if not relevant]","",D71/$D$77))</f>
        <v/>
      </c>
      <c r="H71" s="31"/>
      <c r="L71" s="31"/>
      <c r="M71" s="31"/>
      <c r="N71" s="32"/>
    </row>
    <row r="72" spans="1:14" x14ac:dyDescent="0.25">
      <c r="A72" s="47" t="s">
        <v>280</v>
      </c>
      <c r="B72" s="79" t="s">
        <v>281</v>
      </c>
      <c r="C72" s="134">
        <v>31.198801240000041</v>
      </c>
      <c r="D72" s="134" t="s">
        <v>1504</v>
      </c>
      <c r="E72" s="80"/>
      <c r="F72" s="69">
        <f t="shared" si="1"/>
        <v>2.5276237023857525E-3</v>
      </c>
      <c r="G72" s="69" t="str">
        <f t="shared" si="2"/>
        <v/>
      </c>
      <c r="H72" s="31"/>
      <c r="L72" s="31"/>
      <c r="M72" s="31"/>
      <c r="N72" s="32"/>
    </row>
    <row r="73" spans="1:14" x14ac:dyDescent="0.25">
      <c r="A73" s="47" t="s">
        <v>282</v>
      </c>
      <c r="B73" s="79" t="s">
        <v>283</v>
      </c>
      <c r="C73" s="134">
        <v>34.922072009999965</v>
      </c>
      <c r="D73" s="134" t="s">
        <v>1504</v>
      </c>
      <c r="E73" s="80"/>
      <c r="F73" s="69">
        <f t="shared" si="1"/>
        <v>2.8292707873572727E-3</v>
      </c>
      <c r="G73" s="69" t="str">
        <f t="shared" si="2"/>
        <v/>
      </c>
      <c r="H73" s="31"/>
      <c r="L73" s="31"/>
      <c r="M73" s="31"/>
      <c r="N73" s="32"/>
    </row>
    <row r="74" spans="1:14" x14ac:dyDescent="0.25">
      <c r="A74" s="47" t="s">
        <v>284</v>
      </c>
      <c r="B74" s="79" t="s">
        <v>285</v>
      </c>
      <c r="C74" s="134">
        <v>52.004177679999955</v>
      </c>
      <c r="D74" s="134" t="s">
        <v>1504</v>
      </c>
      <c r="E74" s="80"/>
      <c r="F74" s="69">
        <f t="shared" si="1"/>
        <v>4.2132064984124959E-3</v>
      </c>
      <c r="G74" s="69" t="str">
        <f t="shared" si="2"/>
        <v/>
      </c>
      <c r="H74" s="31"/>
      <c r="L74" s="31"/>
      <c r="M74" s="31"/>
      <c r="N74" s="32"/>
    </row>
    <row r="75" spans="1:14" x14ac:dyDescent="0.25">
      <c r="A75" s="47" t="s">
        <v>286</v>
      </c>
      <c r="B75" s="79" t="s">
        <v>287</v>
      </c>
      <c r="C75" s="134">
        <v>371.19092300000028</v>
      </c>
      <c r="D75" s="134" t="s">
        <v>1504</v>
      </c>
      <c r="E75" s="80"/>
      <c r="F75" s="69">
        <f t="shared" si="1"/>
        <v>3.007266105732094E-2</v>
      </c>
      <c r="G75" s="69" t="str">
        <f t="shared" si="2"/>
        <v/>
      </c>
      <c r="H75" s="31"/>
      <c r="L75" s="31"/>
      <c r="M75" s="31"/>
      <c r="N75" s="32"/>
    </row>
    <row r="76" spans="1:14" x14ac:dyDescent="0.25">
      <c r="A76" s="47" t="s">
        <v>288</v>
      </c>
      <c r="B76" s="79" t="s">
        <v>289</v>
      </c>
      <c r="C76" s="134">
        <v>11792.939952079832</v>
      </c>
      <c r="D76" s="134" t="s">
        <v>1504</v>
      </c>
      <c r="E76" s="80"/>
      <c r="F76" s="69">
        <f t="shared" si="1"/>
        <v>0.95542499579989781</v>
      </c>
      <c r="G76" s="69" t="str">
        <f t="shared" si="2"/>
        <v/>
      </c>
      <c r="H76" s="31"/>
      <c r="L76" s="31"/>
      <c r="M76" s="31"/>
      <c r="N76" s="32"/>
    </row>
    <row r="77" spans="1:14" x14ac:dyDescent="0.25">
      <c r="A77" s="47" t="s">
        <v>290</v>
      </c>
      <c r="B77" s="81" t="s">
        <v>259</v>
      </c>
      <c r="C77" s="72">
        <f>SUM(C70:C76)</f>
        <v>12343.135258049833</v>
      </c>
      <c r="D77" s="72">
        <f>SUM(D70:D76)</f>
        <v>0</v>
      </c>
      <c r="E77" s="51"/>
      <c r="F77" s="73">
        <f>SUM(F70:F76)</f>
        <v>1</v>
      </c>
      <c r="G77" s="73">
        <f>SUM(G70:G76)</f>
        <v>0</v>
      </c>
      <c r="H77" s="31"/>
      <c r="L77" s="31"/>
      <c r="M77" s="31"/>
      <c r="N77" s="32"/>
    </row>
    <row r="78" spans="1:14" outlineLevel="1" x14ac:dyDescent="0.25">
      <c r="A78" s="47" t="s">
        <v>291</v>
      </c>
      <c r="B78" s="82" t="s">
        <v>292</v>
      </c>
      <c r="C78" s="149"/>
      <c r="D78" s="149"/>
      <c r="E78" s="51"/>
      <c r="F78" s="69">
        <f>IF($C$77=0,"",IF(C78="[for completion]","",C78/$C$77))</f>
        <v>0</v>
      </c>
      <c r="G78" s="69" t="str">
        <f t="shared" ref="G78:G87" si="3">IF($D$77=0,"",IF(D78="[for completion]","",D78/$D$77))</f>
        <v/>
      </c>
      <c r="H78" s="31"/>
      <c r="L78" s="31"/>
      <c r="M78" s="31"/>
      <c r="N78" s="32"/>
    </row>
    <row r="79" spans="1:14" outlineLevel="1" x14ac:dyDescent="0.25">
      <c r="A79" s="47" t="s">
        <v>293</v>
      </c>
      <c r="B79" s="82" t="s">
        <v>294</v>
      </c>
      <c r="C79" s="149"/>
      <c r="D79" s="149"/>
      <c r="E79" s="51"/>
      <c r="F79" s="69">
        <f t="shared" ref="F79:F87" si="4">IF($C$77=0,"",IF(C79="[for completion]","",C79/$C$77))</f>
        <v>0</v>
      </c>
      <c r="G79" s="69" t="str">
        <f t="shared" si="3"/>
        <v/>
      </c>
      <c r="H79" s="31"/>
      <c r="L79" s="31"/>
      <c r="M79" s="31"/>
      <c r="N79" s="32"/>
    </row>
    <row r="80" spans="1:14" outlineLevel="1" x14ac:dyDescent="0.25">
      <c r="A80" s="47" t="s">
        <v>295</v>
      </c>
      <c r="B80" s="82" t="s">
        <v>296</v>
      </c>
      <c r="C80" s="149"/>
      <c r="D80" s="149"/>
      <c r="E80" s="51"/>
      <c r="F80" s="69">
        <f t="shared" si="4"/>
        <v>0</v>
      </c>
      <c r="G80" s="69" t="str">
        <f t="shared" si="3"/>
        <v/>
      </c>
      <c r="H80" s="31"/>
      <c r="L80" s="31"/>
      <c r="M80" s="31"/>
      <c r="N80" s="32"/>
    </row>
    <row r="81" spans="1:14" outlineLevel="1" x14ac:dyDescent="0.25">
      <c r="A81" s="47" t="s">
        <v>297</v>
      </c>
      <c r="B81" s="82" t="s">
        <v>298</v>
      </c>
      <c r="C81" s="149"/>
      <c r="D81" s="149"/>
      <c r="E81" s="51"/>
      <c r="F81" s="69">
        <f t="shared" si="4"/>
        <v>0</v>
      </c>
      <c r="G81" s="69" t="str">
        <f t="shared" si="3"/>
        <v/>
      </c>
      <c r="H81" s="31"/>
      <c r="L81" s="31"/>
      <c r="M81" s="31"/>
      <c r="N81" s="32"/>
    </row>
    <row r="82" spans="1:14" outlineLevel="1" x14ac:dyDescent="0.25">
      <c r="A82" s="47" t="s">
        <v>299</v>
      </c>
      <c r="B82" s="82" t="s">
        <v>300</v>
      </c>
      <c r="C82" s="149"/>
      <c r="D82" s="149"/>
      <c r="E82" s="51"/>
      <c r="F82" s="69">
        <f t="shared" si="4"/>
        <v>0</v>
      </c>
      <c r="G82" s="69" t="str">
        <f t="shared" si="3"/>
        <v/>
      </c>
      <c r="H82" s="31"/>
      <c r="L82" s="31"/>
      <c r="M82" s="31"/>
      <c r="N82" s="32"/>
    </row>
    <row r="83" spans="1:14" outlineLevel="1" x14ac:dyDescent="0.25">
      <c r="A83" s="47" t="s">
        <v>301</v>
      </c>
      <c r="B83" s="83"/>
      <c r="C83" s="68"/>
      <c r="D83" s="68"/>
      <c r="E83" s="51"/>
      <c r="F83" s="70"/>
      <c r="G83" s="70"/>
      <c r="H83" s="31"/>
      <c r="L83" s="31"/>
      <c r="M83" s="31"/>
      <c r="N83" s="32"/>
    </row>
    <row r="84" spans="1:14" outlineLevel="1" x14ac:dyDescent="0.25">
      <c r="A84" s="47" t="s">
        <v>302</v>
      </c>
      <c r="B84" s="83"/>
      <c r="C84" s="68"/>
      <c r="D84" s="68"/>
      <c r="E84" s="51"/>
      <c r="F84" s="70"/>
      <c r="G84" s="70"/>
      <c r="H84" s="31"/>
      <c r="L84" s="31"/>
      <c r="M84" s="31"/>
      <c r="N84" s="32"/>
    </row>
    <row r="85" spans="1:14" outlineLevel="1" x14ac:dyDescent="0.25">
      <c r="A85" s="47" t="s">
        <v>303</v>
      </c>
      <c r="B85" s="83"/>
      <c r="C85" s="68"/>
      <c r="D85" s="68"/>
      <c r="E85" s="51"/>
      <c r="F85" s="70"/>
      <c r="G85" s="70"/>
      <c r="H85" s="31"/>
      <c r="L85" s="31"/>
      <c r="M85" s="31"/>
      <c r="N85" s="32"/>
    </row>
    <row r="86" spans="1:14" outlineLevel="1" x14ac:dyDescent="0.25">
      <c r="A86" s="47" t="s">
        <v>304</v>
      </c>
      <c r="B86" s="84"/>
      <c r="C86" s="68"/>
      <c r="D86" s="68"/>
      <c r="E86" s="51"/>
      <c r="F86" s="70">
        <f t="shared" si="4"/>
        <v>0</v>
      </c>
      <c r="G86" s="70" t="str">
        <f t="shared" si="3"/>
        <v/>
      </c>
      <c r="H86" s="31"/>
      <c r="L86" s="31"/>
      <c r="M86" s="31"/>
      <c r="N86" s="32"/>
    </row>
    <row r="87" spans="1:14" outlineLevel="1" x14ac:dyDescent="0.25">
      <c r="A87" s="47" t="s">
        <v>305</v>
      </c>
      <c r="B87" s="83"/>
      <c r="C87" s="68"/>
      <c r="D87" s="68"/>
      <c r="E87" s="51"/>
      <c r="F87" s="70">
        <f t="shared" si="4"/>
        <v>0</v>
      </c>
      <c r="G87" s="70" t="str">
        <f t="shared" si="3"/>
        <v/>
      </c>
      <c r="H87" s="31"/>
      <c r="L87" s="31"/>
      <c r="M87" s="31"/>
      <c r="N87" s="32"/>
    </row>
    <row r="88" spans="1:14" ht="15" customHeight="1" x14ac:dyDescent="0.25">
      <c r="A88" s="56"/>
      <c r="B88" s="57" t="s">
        <v>306</v>
      </c>
      <c r="C88" s="76" t="s">
        <v>307</v>
      </c>
      <c r="D88" s="76" t="s">
        <v>308</v>
      </c>
      <c r="E88" s="58"/>
      <c r="F88" s="59" t="s">
        <v>309</v>
      </c>
      <c r="G88" s="56" t="s">
        <v>310</v>
      </c>
      <c r="H88" s="31"/>
      <c r="L88" s="31"/>
      <c r="M88" s="31"/>
      <c r="N88" s="32"/>
    </row>
    <row r="89" spans="1:14" x14ac:dyDescent="0.25">
      <c r="A89" s="47" t="s">
        <v>311</v>
      </c>
      <c r="B89" s="60" t="s">
        <v>312</v>
      </c>
      <c r="C89" s="159">
        <v>4.5999999999999996</v>
      </c>
      <c r="D89" s="159" t="s">
        <v>1504</v>
      </c>
      <c r="E89" s="77"/>
      <c r="F89" s="166"/>
      <c r="G89" s="167"/>
      <c r="H89" s="31"/>
      <c r="L89" s="31"/>
      <c r="M89" s="31"/>
      <c r="N89" s="32"/>
    </row>
    <row r="90" spans="1:14" x14ac:dyDescent="0.25">
      <c r="A90" s="47"/>
      <c r="B90" s="60"/>
      <c r="C90" s="159"/>
      <c r="D90" s="159"/>
      <c r="E90" s="77"/>
      <c r="F90" s="166"/>
      <c r="G90" s="167"/>
      <c r="H90" s="31"/>
      <c r="L90" s="31"/>
      <c r="M90" s="31"/>
      <c r="N90" s="32"/>
    </row>
    <row r="91" spans="1:14" x14ac:dyDescent="0.25">
      <c r="A91" s="47"/>
      <c r="B91" s="60" t="s">
        <v>313</v>
      </c>
      <c r="C91" s="165"/>
      <c r="D91" s="165"/>
      <c r="E91" s="77"/>
      <c r="F91" s="167"/>
      <c r="G91" s="167"/>
      <c r="H91" s="31"/>
      <c r="L91" s="31"/>
      <c r="M91" s="31"/>
      <c r="N91" s="32"/>
    </row>
    <row r="92" spans="1:14" x14ac:dyDescent="0.25">
      <c r="A92" s="47" t="s">
        <v>314</v>
      </c>
      <c r="B92" s="60" t="s">
        <v>275</v>
      </c>
      <c r="C92" s="159"/>
      <c r="D92" s="159"/>
      <c r="E92" s="77"/>
      <c r="F92" s="167"/>
      <c r="G92" s="167"/>
      <c r="H92" s="31"/>
      <c r="L92" s="31"/>
      <c r="M92" s="31"/>
      <c r="N92" s="32"/>
    </row>
    <row r="93" spans="1:14" x14ac:dyDescent="0.25">
      <c r="A93" s="47" t="s">
        <v>315</v>
      </c>
      <c r="B93" s="79" t="s">
        <v>277</v>
      </c>
      <c r="C93" s="134">
        <v>913.59577296000009</v>
      </c>
      <c r="D93" s="134" t="s">
        <v>1504</v>
      </c>
      <c r="E93" s="80"/>
      <c r="F93" s="69">
        <f>IF($C$100=0,"",IF(C93="[for completion]","",IF(C93="","",C93/$C$100)))</f>
        <v>8.5010467366266496E-2</v>
      </c>
      <c r="G93" s="69" t="str">
        <f>IF($D$100=0,"",IF(D93="[Mark as ND1 if not relevant]","",IF(D93="","",D93/$D$100)))</f>
        <v/>
      </c>
      <c r="H93" s="31"/>
      <c r="L93" s="31"/>
      <c r="M93" s="31"/>
      <c r="N93" s="32"/>
    </row>
    <row r="94" spans="1:14" x14ac:dyDescent="0.25">
      <c r="A94" s="47" t="s">
        <v>316</v>
      </c>
      <c r="B94" s="79" t="s">
        <v>279</v>
      </c>
      <c r="C94" s="134">
        <v>1459.91348386</v>
      </c>
      <c r="D94" s="134" t="s">
        <v>1504</v>
      </c>
      <c r="E94" s="80"/>
      <c r="F94" s="69">
        <f t="shared" ref="F94:F99" si="5">IF($C$100=0,"",IF(C94="[for completion]","",IF(C94="","",C94/$C$100)))</f>
        <v>0.13584555801429563</v>
      </c>
      <c r="G94" s="69" t="str">
        <f t="shared" ref="G94:G99" si="6">IF($D$100=0,"",IF(D94="[Mark as ND1 if not relevant]","",IF(D94="","",D94/$D$100)))</f>
        <v/>
      </c>
      <c r="H94" s="31"/>
      <c r="L94" s="31"/>
      <c r="M94" s="31"/>
      <c r="N94" s="32"/>
    </row>
    <row r="95" spans="1:14" x14ac:dyDescent="0.25">
      <c r="A95" s="47" t="s">
        <v>317</v>
      </c>
      <c r="B95" s="79" t="s">
        <v>281</v>
      </c>
      <c r="C95" s="134">
        <v>1966.4685160700001</v>
      </c>
      <c r="D95" s="134" t="s">
        <v>1504</v>
      </c>
      <c r="E95" s="80"/>
      <c r="F95" s="69">
        <f t="shared" si="5"/>
        <v>0.18298071484124351</v>
      </c>
      <c r="G95" s="69" t="str">
        <f t="shared" si="6"/>
        <v/>
      </c>
      <c r="H95" s="31"/>
      <c r="L95" s="31"/>
      <c r="M95" s="31"/>
      <c r="N95" s="32"/>
    </row>
    <row r="96" spans="1:14" x14ac:dyDescent="0.25">
      <c r="A96" s="47" t="s">
        <v>318</v>
      </c>
      <c r="B96" s="79" t="s">
        <v>283</v>
      </c>
      <c r="C96" s="134">
        <v>2000</v>
      </c>
      <c r="D96" s="134" t="s">
        <v>1504</v>
      </c>
      <c r="E96" s="80"/>
      <c r="F96" s="69">
        <f t="shared" si="5"/>
        <v>0.18610083339338851</v>
      </c>
      <c r="G96" s="69" t="str">
        <f t="shared" si="6"/>
        <v/>
      </c>
      <c r="H96" s="31"/>
      <c r="L96" s="31"/>
      <c r="M96" s="31"/>
      <c r="N96" s="32"/>
    </row>
    <row r="97" spans="1:14" x14ac:dyDescent="0.25">
      <c r="A97" s="47" t="s">
        <v>319</v>
      </c>
      <c r="B97" s="79" t="s">
        <v>285</v>
      </c>
      <c r="C97" s="134">
        <v>631.88436378999995</v>
      </c>
      <c r="D97" s="134" t="s">
        <v>1504</v>
      </c>
      <c r="E97" s="80"/>
      <c r="F97" s="69">
        <f t="shared" si="5"/>
        <v>5.8797103354785038E-2</v>
      </c>
      <c r="G97" s="69" t="str">
        <f t="shared" si="6"/>
        <v/>
      </c>
      <c r="H97" s="31"/>
      <c r="L97" s="31"/>
      <c r="M97" s="31"/>
    </row>
    <row r="98" spans="1:14" x14ac:dyDescent="0.25">
      <c r="A98" s="47" t="s">
        <v>320</v>
      </c>
      <c r="B98" s="79" t="s">
        <v>287</v>
      </c>
      <c r="C98" s="134">
        <v>2750</v>
      </c>
      <c r="D98" s="134" t="s">
        <v>1504</v>
      </c>
      <c r="E98" s="80"/>
      <c r="F98" s="69">
        <f t="shared" si="5"/>
        <v>0.25588864591590921</v>
      </c>
      <c r="G98" s="69" t="str">
        <f t="shared" si="6"/>
        <v/>
      </c>
      <c r="H98" s="31"/>
      <c r="L98" s="31"/>
      <c r="M98" s="31"/>
    </row>
    <row r="99" spans="1:14" x14ac:dyDescent="0.25">
      <c r="A99" s="47" t="s">
        <v>321</v>
      </c>
      <c r="B99" s="79" t="s">
        <v>289</v>
      </c>
      <c r="C99" s="134">
        <v>1025</v>
      </c>
      <c r="D99" s="134" t="s">
        <v>1504</v>
      </c>
      <c r="E99" s="80"/>
      <c r="F99" s="69">
        <f t="shared" si="5"/>
        <v>9.5376677114111616E-2</v>
      </c>
      <c r="G99" s="69" t="str">
        <f t="shared" si="6"/>
        <v/>
      </c>
      <c r="H99" s="31"/>
      <c r="L99" s="31"/>
      <c r="M99" s="31"/>
    </row>
    <row r="100" spans="1:14" x14ac:dyDescent="0.25">
      <c r="A100" s="47" t="s">
        <v>322</v>
      </c>
      <c r="B100" s="81" t="s">
        <v>259</v>
      </c>
      <c r="C100" s="72">
        <f>SUM(C93:C99)</f>
        <v>10746.86213668</v>
      </c>
      <c r="D100" s="72">
        <f>SUM(D93:D99)</f>
        <v>0</v>
      </c>
      <c r="E100" s="51"/>
      <c r="F100" s="73">
        <f>SUM(F93:F99)</f>
        <v>1</v>
      </c>
      <c r="G100" s="73">
        <f>SUM(G93:G99)</f>
        <v>0</v>
      </c>
      <c r="H100" s="31"/>
      <c r="L100" s="31"/>
      <c r="M100" s="31"/>
    </row>
    <row r="101" spans="1:14" outlineLevel="1" x14ac:dyDescent="0.25">
      <c r="A101" s="47" t="s">
        <v>323</v>
      </c>
      <c r="B101" s="82" t="s">
        <v>292</v>
      </c>
      <c r="C101" s="149"/>
      <c r="D101" s="149"/>
      <c r="E101" s="51"/>
      <c r="F101" s="69">
        <f>IF($C$100=0,"",IF(C101="[for completion]","",C101/$C$100))</f>
        <v>0</v>
      </c>
      <c r="G101" s="69" t="str">
        <f>IF($D$100=0,"",IF(D101="[for completion]","",D101/$D$100))</f>
        <v/>
      </c>
      <c r="H101" s="31"/>
      <c r="L101" s="31"/>
      <c r="M101" s="31"/>
    </row>
    <row r="102" spans="1:14" outlineLevel="1" x14ac:dyDescent="0.25">
      <c r="A102" s="47" t="s">
        <v>324</v>
      </c>
      <c r="B102" s="82" t="s">
        <v>294</v>
      </c>
      <c r="C102" s="149"/>
      <c r="D102" s="149"/>
      <c r="E102" s="51"/>
      <c r="F102" s="69">
        <f>IF($C$100=0,"",IF(C102="[for completion]","",C102/$C$100))</f>
        <v>0</v>
      </c>
      <c r="G102" s="69" t="str">
        <f>IF($D$100=0,"",IF(D102="[for completion]","",D102/$D$100))</f>
        <v/>
      </c>
      <c r="H102" s="31"/>
      <c r="L102" s="31"/>
      <c r="M102" s="31"/>
    </row>
    <row r="103" spans="1:14" outlineLevel="1" x14ac:dyDescent="0.25">
      <c r="A103" s="47" t="s">
        <v>325</v>
      </c>
      <c r="B103" s="82" t="s">
        <v>296</v>
      </c>
      <c r="C103" s="149"/>
      <c r="D103" s="149"/>
      <c r="E103" s="51"/>
      <c r="F103" s="69">
        <f>IF($C$100=0,"",IF(C103="[for completion]","",C103/$C$100))</f>
        <v>0</v>
      </c>
      <c r="G103" s="69" t="str">
        <f>IF($D$100=0,"",IF(D103="[for completion]","",D103/$D$100))</f>
        <v/>
      </c>
      <c r="H103" s="31"/>
      <c r="L103" s="31"/>
      <c r="M103" s="31"/>
    </row>
    <row r="104" spans="1:14" outlineLevel="1" x14ac:dyDescent="0.25">
      <c r="A104" s="47" t="s">
        <v>326</v>
      </c>
      <c r="B104" s="82" t="s">
        <v>298</v>
      </c>
      <c r="C104" s="149"/>
      <c r="D104" s="149"/>
      <c r="E104" s="51"/>
      <c r="F104" s="69">
        <f>IF($C$100=0,"",IF(C104="[for completion]","",C104/$C$100))</f>
        <v>0</v>
      </c>
      <c r="G104" s="69" t="str">
        <f>IF($D$100=0,"",IF(D104="[for completion]","",D104/$D$100))</f>
        <v/>
      </c>
      <c r="H104" s="31"/>
      <c r="L104" s="31"/>
      <c r="M104" s="31"/>
    </row>
    <row r="105" spans="1:14" outlineLevel="1" x14ac:dyDescent="0.25">
      <c r="A105" s="47" t="s">
        <v>327</v>
      </c>
      <c r="B105" s="82" t="s">
        <v>300</v>
      </c>
      <c r="C105" s="149"/>
      <c r="D105" s="149"/>
      <c r="E105" s="51"/>
      <c r="F105" s="69">
        <f>IF($C$100=0,"",IF(C105="[for completion]","",C105/$C$100))</f>
        <v>0</v>
      </c>
      <c r="G105" s="69" t="str">
        <f>IF($D$100=0,"",IF(D105="[for completion]","",D105/$D$100))</f>
        <v/>
      </c>
      <c r="H105" s="31"/>
      <c r="L105" s="31"/>
      <c r="M105" s="31"/>
    </row>
    <row r="106" spans="1:14" outlineLevel="1" x14ac:dyDescent="0.25">
      <c r="A106" s="47" t="s">
        <v>328</v>
      </c>
      <c r="B106" s="83"/>
      <c r="C106" s="68"/>
      <c r="D106" s="68"/>
      <c r="E106" s="51"/>
      <c r="F106" s="70"/>
      <c r="G106" s="70"/>
      <c r="H106" s="31"/>
      <c r="L106" s="31"/>
      <c r="M106" s="31"/>
    </row>
    <row r="107" spans="1:14" outlineLevel="1" x14ac:dyDescent="0.25">
      <c r="A107" s="47" t="s">
        <v>329</v>
      </c>
      <c r="B107" s="83"/>
      <c r="C107" s="68"/>
      <c r="D107" s="68"/>
      <c r="E107" s="51"/>
      <c r="F107" s="70"/>
      <c r="G107" s="70"/>
      <c r="H107" s="31"/>
      <c r="L107" s="31"/>
      <c r="M107" s="31"/>
    </row>
    <row r="108" spans="1:14" outlineLevel="1" x14ac:dyDescent="0.25">
      <c r="A108" s="47" t="s">
        <v>330</v>
      </c>
      <c r="B108" s="84"/>
      <c r="C108" s="68"/>
      <c r="D108" s="68"/>
      <c r="E108" s="51"/>
      <c r="F108" s="70"/>
      <c r="G108" s="70"/>
      <c r="H108" s="31"/>
      <c r="L108" s="31"/>
      <c r="M108" s="31"/>
    </row>
    <row r="109" spans="1:14" outlineLevel="1" x14ac:dyDescent="0.25">
      <c r="A109" s="47" t="s">
        <v>331</v>
      </c>
      <c r="B109" s="83"/>
      <c r="C109" s="68"/>
      <c r="D109" s="68"/>
      <c r="E109" s="51"/>
      <c r="F109" s="70"/>
      <c r="G109" s="70"/>
      <c r="H109" s="31"/>
      <c r="L109" s="31"/>
      <c r="M109" s="31"/>
    </row>
    <row r="110" spans="1:14" outlineLevel="1" x14ac:dyDescent="0.25">
      <c r="A110" s="47" t="s">
        <v>332</v>
      </c>
      <c r="B110" s="83"/>
      <c r="C110" s="68"/>
      <c r="D110" s="68"/>
      <c r="E110" s="51"/>
      <c r="F110" s="70"/>
      <c r="G110" s="70"/>
      <c r="H110" s="31"/>
      <c r="L110" s="31"/>
      <c r="M110" s="31"/>
    </row>
    <row r="111" spans="1:14" ht="15" customHeight="1" x14ac:dyDescent="0.25">
      <c r="A111" s="56"/>
      <c r="B111" s="85" t="s">
        <v>333</v>
      </c>
      <c r="C111" s="59" t="s">
        <v>334</v>
      </c>
      <c r="D111" s="59" t="s">
        <v>335</v>
      </c>
      <c r="E111" s="58"/>
      <c r="F111" s="59" t="s">
        <v>336</v>
      </c>
      <c r="G111" s="59" t="s">
        <v>337</v>
      </c>
      <c r="H111" s="31"/>
      <c r="L111" s="31"/>
      <c r="M111" s="31"/>
    </row>
    <row r="112" spans="1:14" s="30" customFormat="1" x14ac:dyDescent="0.25">
      <c r="A112" s="47" t="s">
        <v>338</v>
      </c>
      <c r="B112" s="60" t="s">
        <v>339</v>
      </c>
      <c r="C112" s="134">
        <v>12199.164859309836</v>
      </c>
      <c r="D112" s="134"/>
      <c r="E112" s="70"/>
      <c r="F112" s="69">
        <f t="shared" ref="F112:F136" si="7">IF($C$131=0,"",IF(C112="[for completion]","",IF(C112="","",C112/$C$131)))</f>
        <v>0.98833599440254793</v>
      </c>
      <c r="G112" s="69" t="str">
        <f t="shared" ref="G112:G136" si="8">IF($D$131=0,"",IF(D112="[for completion]","",IF(D112="","",D112/$D$131)))</f>
        <v/>
      </c>
      <c r="I112" s="34"/>
      <c r="J112" s="34"/>
      <c r="K112" s="34"/>
      <c r="L112" s="31" t="s">
        <v>340</v>
      </c>
      <c r="M112" s="31"/>
      <c r="N112" s="31"/>
    </row>
    <row r="113" spans="1:14" s="30" customFormat="1" x14ac:dyDescent="0.25">
      <c r="A113" s="47" t="s">
        <v>341</v>
      </c>
      <c r="B113" s="60" t="s">
        <v>342</v>
      </c>
      <c r="C113" s="134"/>
      <c r="D113" s="134"/>
      <c r="E113" s="70"/>
      <c r="F113" s="69" t="str">
        <f t="shared" si="7"/>
        <v/>
      </c>
      <c r="G113" s="69" t="str">
        <f t="shared" si="8"/>
        <v/>
      </c>
      <c r="I113" s="34"/>
      <c r="J113" s="34"/>
      <c r="K113" s="34"/>
      <c r="L113" s="51" t="s">
        <v>342</v>
      </c>
      <c r="M113" s="31"/>
      <c r="N113" s="31"/>
    </row>
    <row r="114" spans="1:14" s="30" customFormat="1" x14ac:dyDescent="0.25">
      <c r="A114" s="47" t="s">
        <v>343</v>
      </c>
      <c r="B114" s="60" t="s">
        <v>344</v>
      </c>
      <c r="C114" s="134"/>
      <c r="D114" s="134"/>
      <c r="E114" s="70"/>
      <c r="F114" s="69" t="str">
        <f t="shared" si="7"/>
        <v/>
      </c>
      <c r="G114" s="69" t="str">
        <f t="shared" si="8"/>
        <v/>
      </c>
      <c r="I114" s="34"/>
      <c r="J114" s="34"/>
      <c r="K114" s="34"/>
      <c r="L114" s="51" t="s">
        <v>344</v>
      </c>
      <c r="M114" s="31"/>
      <c r="N114" s="31"/>
    </row>
    <row r="115" spans="1:14" s="30" customFormat="1" x14ac:dyDescent="0.25">
      <c r="A115" s="47" t="s">
        <v>345</v>
      </c>
      <c r="B115" s="60" t="s">
        <v>346</v>
      </c>
      <c r="C115" s="134"/>
      <c r="D115" s="134"/>
      <c r="E115" s="70"/>
      <c r="F115" s="69" t="str">
        <f t="shared" si="7"/>
        <v/>
      </c>
      <c r="G115" s="69" t="str">
        <f t="shared" si="8"/>
        <v/>
      </c>
      <c r="I115" s="34"/>
      <c r="J115" s="34"/>
      <c r="K115" s="34"/>
      <c r="L115" s="51" t="s">
        <v>346</v>
      </c>
      <c r="M115" s="31"/>
      <c r="N115" s="31"/>
    </row>
    <row r="116" spans="1:14" s="30" customFormat="1" x14ac:dyDescent="0.25">
      <c r="A116" s="47" t="s">
        <v>347</v>
      </c>
      <c r="B116" s="60" t="s">
        <v>348</v>
      </c>
      <c r="C116" s="134">
        <v>143.97039873999995</v>
      </c>
      <c r="D116" s="134"/>
      <c r="E116" s="70"/>
      <c r="F116" s="69">
        <f t="shared" si="7"/>
        <v>1.1664005597451961E-2</v>
      </c>
      <c r="G116" s="69" t="str">
        <f t="shared" si="8"/>
        <v/>
      </c>
      <c r="I116" s="34"/>
      <c r="J116" s="34"/>
      <c r="K116" s="34"/>
      <c r="L116" s="51" t="s">
        <v>348</v>
      </c>
      <c r="M116" s="31"/>
      <c r="N116" s="31"/>
    </row>
    <row r="117" spans="1:14" s="30" customFormat="1" x14ac:dyDescent="0.25">
      <c r="A117" s="47" t="s">
        <v>349</v>
      </c>
      <c r="B117" s="60" t="s">
        <v>350</v>
      </c>
      <c r="C117" s="134"/>
      <c r="D117" s="134"/>
      <c r="E117" s="51"/>
      <c r="F117" s="69" t="str">
        <f t="shared" si="7"/>
        <v/>
      </c>
      <c r="G117" s="69" t="str">
        <f t="shared" si="8"/>
        <v/>
      </c>
      <c r="I117" s="34"/>
      <c r="J117" s="34"/>
      <c r="K117" s="34"/>
      <c r="L117" s="51" t="s">
        <v>350</v>
      </c>
      <c r="M117" s="31"/>
      <c r="N117" s="31"/>
    </row>
    <row r="118" spans="1:14" x14ac:dyDescent="0.25">
      <c r="A118" s="47" t="s">
        <v>351</v>
      </c>
      <c r="B118" s="60" t="s">
        <v>352</v>
      </c>
      <c r="C118" s="134"/>
      <c r="D118" s="134"/>
      <c r="E118" s="51"/>
      <c r="F118" s="69" t="str">
        <f t="shared" si="7"/>
        <v/>
      </c>
      <c r="G118" s="69" t="str">
        <f t="shared" si="8"/>
        <v/>
      </c>
      <c r="L118" s="51" t="s">
        <v>352</v>
      </c>
      <c r="M118" s="31"/>
    </row>
    <row r="119" spans="1:14" x14ac:dyDescent="0.25">
      <c r="A119" s="47" t="s">
        <v>353</v>
      </c>
      <c r="B119" s="60" t="s">
        <v>354</v>
      </c>
      <c r="C119" s="134"/>
      <c r="D119" s="134"/>
      <c r="E119" s="51"/>
      <c r="F119" s="69" t="str">
        <f t="shared" si="7"/>
        <v/>
      </c>
      <c r="G119" s="69" t="str">
        <f t="shared" si="8"/>
        <v/>
      </c>
      <c r="L119" s="51" t="s">
        <v>354</v>
      </c>
      <c r="M119" s="31"/>
    </row>
    <row r="120" spans="1:14" x14ac:dyDescent="0.25">
      <c r="A120" s="47" t="s">
        <v>355</v>
      </c>
      <c r="B120" s="60" t="s">
        <v>356</v>
      </c>
      <c r="C120" s="134"/>
      <c r="D120" s="134"/>
      <c r="E120" s="51"/>
      <c r="F120" s="69" t="str">
        <f t="shared" si="7"/>
        <v/>
      </c>
      <c r="G120" s="69" t="str">
        <f t="shared" si="8"/>
        <v/>
      </c>
      <c r="L120" s="51" t="s">
        <v>356</v>
      </c>
      <c r="M120" s="31"/>
    </row>
    <row r="121" spans="1:14" x14ac:dyDescent="0.25">
      <c r="A121" s="47" t="s">
        <v>357</v>
      </c>
      <c r="B121" s="47" t="s">
        <v>358</v>
      </c>
      <c r="C121" s="134"/>
      <c r="D121" s="134"/>
      <c r="F121" s="69" t="str">
        <f t="shared" si="7"/>
        <v/>
      </c>
      <c r="G121" s="69" t="str">
        <f t="shared" si="8"/>
        <v/>
      </c>
      <c r="L121" s="51"/>
      <c r="M121" s="31"/>
    </row>
    <row r="122" spans="1:14" x14ac:dyDescent="0.25">
      <c r="A122" s="47" t="s">
        <v>359</v>
      </c>
      <c r="B122" s="60" t="s">
        <v>360</v>
      </c>
      <c r="C122" s="134"/>
      <c r="D122" s="134"/>
      <c r="E122" s="51"/>
      <c r="F122" s="69" t="str">
        <f t="shared" si="7"/>
        <v/>
      </c>
      <c r="G122" s="69" t="str">
        <f t="shared" si="8"/>
        <v/>
      </c>
      <c r="L122" s="51" t="s">
        <v>361</v>
      </c>
      <c r="M122" s="31"/>
    </row>
    <row r="123" spans="1:14" x14ac:dyDescent="0.25">
      <c r="A123" s="47" t="s">
        <v>362</v>
      </c>
      <c r="B123" s="60" t="s">
        <v>361</v>
      </c>
      <c r="C123" s="134"/>
      <c r="D123" s="134"/>
      <c r="E123" s="51"/>
      <c r="F123" s="69" t="str">
        <f t="shared" si="7"/>
        <v/>
      </c>
      <c r="G123" s="69" t="str">
        <f t="shared" si="8"/>
        <v/>
      </c>
      <c r="L123" s="51" t="s">
        <v>363</v>
      </c>
      <c r="M123" s="31"/>
    </row>
    <row r="124" spans="1:14" x14ac:dyDescent="0.25">
      <c r="A124" s="47" t="s">
        <v>364</v>
      </c>
      <c r="B124" s="60" t="s">
        <v>363</v>
      </c>
      <c r="C124" s="134"/>
      <c r="D124" s="134"/>
      <c r="E124" s="51"/>
      <c r="F124" s="69" t="str">
        <f t="shared" si="7"/>
        <v/>
      </c>
      <c r="G124" s="69" t="str">
        <f t="shared" si="8"/>
        <v/>
      </c>
      <c r="L124" s="80" t="s">
        <v>365</v>
      </c>
      <c r="M124" s="31"/>
    </row>
    <row r="125" spans="1:14" x14ac:dyDescent="0.25">
      <c r="A125" s="47" t="s">
        <v>366</v>
      </c>
      <c r="B125" s="47" t="s">
        <v>367</v>
      </c>
      <c r="C125" s="134"/>
      <c r="D125" s="134"/>
      <c r="E125" s="51"/>
      <c r="F125" s="69" t="str">
        <f t="shared" si="7"/>
        <v/>
      </c>
      <c r="G125" s="69" t="str">
        <f t="shared" si="8"/>
        <v/>
      </c>
      <c r="L125" s="51" t="s">
        <v>368</v>
      </c>
      <c r="M125" s="31"/>
    </row>
    <row r="126" spans="1:14" x14ac:dyDescent="0.25">
      <c r="A126" s="47" t="s">
        <v>369</v>
      </c>
      <c r="B126" s="79" t="s">
        <v>365</v>
      </c>
      <c r="C126" s="134"/>
      <c r="D126" s="134"/>
      <c r="E126" s="51"/>
      <c r="F126" s="69" t="str">
        <f t="shared" si="7"/>
        <v/>
      </c>
      <c r="G126" s="69" t="str">
        <f t="shared" si="8"/>
        <v/>
      </c>
      <c r="H126" s="32"/>
      <c r="L126" s="51" t="s">
        <v>370</v>
      </c>
      <c r="M126" s="31"/>
    </row>
    <row r="127" spans="1:14" x14ac:dyDescent="0.25">
      <c r="A127" s="47" t="s">
        <v>371</v>
      </c>
      <c r="B127" s="60" t="s">
        <v>368</v>
      </c>
      <c r="C127" s="134"/>
      <c r="D127" s="134"/>
      <c r="E127" s="51"/>
      <c r="F127" s="69" t="str">
        <f t="shared" si="7"/>
        <v/>
      </c>
      <c r="G127" s="69" t="str">
        <f t="shared" si="8"/>
        <v/>
      </c>
      <c r="H127" s="31"/>
      <c r="L127" s="51" t="s">
        <v>372</v>
      </c>
      <c r="M127" s="31"/>
    </row>
    <row r="128" spans="1:14" x14ac:dyDescent="0.25">
      <c r="A128" s="47" t="s">
        <v>373</v>
      </c>
      <c r="B128" s="60" t="s">
        <v>370</v>
      </c>
      <c r="C128" s="134"/>
      <c r="D128" s="134"/>
      <c r="E128" s="51"/>
      <c r="F128" s="69" t="str">
        <f t="shared" si="7"/>
        <v/>
      </c>
      <c r="G128" s="69" t="str">
        <f t="shared" si="8"/>
        <v/>
      </c>
      <c r="H128" s="31"/>
      <c r="L128" s="31"/>
      <c r="M128" s="31"/>
    </row>
    <row r="129" spans="1:14" x14ac:dyDescent="0.25">
      <c r="A129" s="47" t="s">
        <v>374</v>
      </c>
      <c r="B129" s="60" t="s">
        <v>372</v>
      </c>
      <c r="C129" s="134"/>
      <c r="D129" s="134"/>
      <c r="E129" s="51"/>
      <c r="F129" s="69" t="str">
        <f t="shared" si="7"/>
        <v/>
      </c>
      <c r="G129" s="69" t="str">
        <f t="shared" si="8"/>
        <v/>
      </c>
      <c r="H129" s="31"/>
      <c r="L129" s="31"/>
      <c r="M129" s="31"/>
    </row>
    <row r="130" spans="1:14" outlineLevel="1" x14ac:dyDescent="0.25">
      <c r="A130" s="47" t="s">
        <v>375</v>
      </c>
      <c r="B130" s="60" t="s">
        <v>257</v>
      </c>
      <c r="C130" s="134"/>
      <c r="D130" s="134"/>
      <c r="E130" s="51"/>
      <c r="F130" s="69" t="str">
        <f t="shared" si="7"/>
        <v/>
      </c>
      <c r="G130" s="69" t="str">
        <f t="shared" si="8"/>
        <v/>
      </c>
      <c r="H130" s="31"/>
      <c r="L130" s="31"/>
      <c r="M130" s="31"/>
    </row>
    <row r="131" spans="1:14" outlineLevel="1" x14ac:dyDescent="0.25">
      <c r="A131" s="47" t="s">
        <v>376</v>
      </c>
      <c r="B131" s="81" t="s">
        <v>259</v>
      </c>
      <c r="C131" s="86">
        <f>SUM(C112:C130)</f>
        <v>12343.135258049837</v>
      </c>
      <c r="D131" s="86">
        <f>SUM(D112:D130)</f>
        <v>0</v>
      </c>
      <c r="E131" s="51"/>
      <c r="F131" s="69">
        <f>SUM(F112:F130)</f>
        <v>0.99999999999999989</v>
      </c>
      <c r="G131" s="69">
        <f>SUM(G112:G130)</f>
        <v>0</v>
      </c>
      <c r="H131" s="31"/>
      <c r="L131" s="31"/>
      <c r="M131" s="31"/>
    </row>
    <row r="132" spans="1:14" outlineLevel="1" x14ac:dyDescent="0.25">
      <c r="A132" s="47" t="s">
        <v>377</v>
      </c>
      <c r="B132" s="74" t="s">
        <v>261</v>
      </c>
      <c r="C132" s="134"/>
      <c r="D132" s="134"/>
      <c r="E132" s="51"/>
      <c r="F132" s="69" t="str">
        <f t="shared" si="7"/>
        <v/>
      </c>
      <c r="G132" s="69" t="str">
        <f t="shared" si="8"/>
        <v/>
      </c>
      <c r="H132" s="31"/>
      <c r="L132" s="31"/>
      <c r="M132" s="31"/>
    </row>
    <row r="133" spans="1:14" outlineLevel="1" x14ac:dyDescent="0.25">
      <c r="A133" s="47" t="s">
        <v>378</v>
      </c>
      <c r="B133" s="74" t="s">
        <v>261</v>
      </c>
      <c r="C133" s="134"/>
      <c r="D133" s="134"/>
      <c r="E133" s="51"/>
      <c r="F133" s="69" t="str">
        <f t="shared" si="7"/>
        <v/>
      </c>
      <c r="G133" s="69" t="str">
        <f t="shared" si="8"/>
        <v/>
      </c>
      <c r="H133" s="31"/>
      <c r="L133" s="31"/>
      <c r="M133" s="31"/>
    </row>
    <row r="134" spans="1:14" outlineLevel="1" x14ac:dyDescent="0.25">
      <c r="A134" s="47" t="s">
        <v>379</v>
      </c>
      <c r="B134" s="74" t="s">
        <v>261</v>
      </c>
      <c r="C134" s="134"/>
      <c r="D134" s="134"/>
      <c r="E134" s="51"/>
      <c r="F134" s="69" t="str">
        <f t="shared" si="7"/>
        <v/>
      </c>
      <c r="G134" s="69" t="str">
        <f t="shared" si="8"/>
        <v/>
      </c>
      <c r="H134" s="31"/>
      <c r="L134" s="31"/>
      <c r="M134" s="31"/>
    </row>
    <row r="135" spans="1:14" outlineLevel="1" x14ac:dyDescent="0.25">
      <c r="A135" s="47" t="s">
        <v>380</v>
      </c>
      <c r="B135" s="74" t="s">
        <v>261</v>
      </c>
      <c r="C135" s="134"/>
      <c r="D135" s="134"/>
      <c r="E135" s="51"/>
      <c r="F135" s="69" t="str">
        <f t="shared" si="7"/>
        <v/>
      </c>
      <c r="G135" s="69" t="str">
        <f t="shared" si="8"/>
        <v/>
      </c>
      <c r="H135" s="31"/>
      <c r="L135" s="31"/>
      <c r="M135" s="31"/>
    </row>
    <row r="136" spans="1:14" outlineLevel="1" x14ac:dyDescent="0.25">
      <c r="A136" s="47" t="s">
        <v>381</v>
      </c>
      <c r="B136" s="74" t="s">
        <v>261</v>
      </c>
      <c r="C136" s="134"/>
      <c r="D136" s="134"/>
      <c r="E136" s="51"/>
      <c r="F136" s="69" t="str">
        <f t="shared" si="7"/>
        <v/>
      </c>
      <c r="G136" s="69" t="str">
        <f t="shared" si="8"/>
        <v/>
      </c>
      <c r="H136" s="31"/>
      <c r="L136" s="31"/>
      <c r="M136" s="31"/>
    </row>
    <row r="137" spans="1:14" ht="15" customHeight="1" x14ac:dyDescent="0.25">
      <c r="A137" s="56"/>
      <c r="B137" s="57" t="s">
        <v>382</v>
      </c>
      <c r="C137" s="59" t="s">
        <v>334</v>
      </c>
      <c r="D137" s="59" t="s">
        <v>335</v>
      </c>
      <c r="E137" s="58"/>
      <c r="F137" s="59" t="s">
        <v>336</v>
      </c>
      <c r="G137" s="59" t="s">
        <v>337</v>
      </c>
      <c r="H137" s="31"/>
      <c r="L137" s="31"/>
      <c r="M137" s="31"/>
    </row>
    <row r="138" spans="1:14" s="30" customFormat="1" x14ac:dyDescent="0.25">
      <c r="A138" s="47" t="s">
        <v>383</v>
      </c>
      <c r="B138" s="60" t="s">
        <v>339</v>
      </c>
      <c r="C138" s="134">
        <v>9660.8852855200003</v>
      </c>
      <c r="D138" s="134"/>
      <c r="E138" s="70"/>
      <c r="F138" s="69">
        <f t="shared" ref="F138:F162" si="9">IF($C$157=0,"",IF(C138="[for completion]","",IF(C138="","",C138/$C$157)))</f>
        <v>0.89894940147659808</v>
      </c>
      <c r="G138" s="69" t="str">
        <f t="shared" ref="G138:G162" si="10">IF($D$157=0,"",IF(D138="[for completion]","",IF(D138="","",D138/$D$157)))</f>
        <v/>
      </c>
      <c r="H138" s="31"/>
      <c r="I138" s="34"/>
      <c r="J138" s="34"/>
      <c r="K138" s="34"/>
      <c r="L138" s="31"/>
      <c r="M138" s="31"/>
      <c r="N138" s="31"/>
    </row>
    <row r="139" spans="1:14" s="30" customFormat="1" x14ac:dyDescent="0.25">
      <c r="A139" s="47" t="s">
        <v>384</v>
      </c>
      <c r="B139" s="60" t="s">
        <v>342</v>
      </c>
      <c r="C139" s="134"/>
      <c r="D139" s="134"/>
      <c r="E139" s="70"/>
      <c r="F139" s="69" t="str">
        <f t="shared" si="9"/>
        <v/>
      </c>
      <c r="G139" s="69" t="str">
        <f t="shared" si="10"/>
        <v/>
      </c>
      <c r="H139" s="31"/>
      <c r="I139" s="34"/>
      <c r="J139" s="34"/>
      <c r="K139" s="34"/>
      <c r="L139" s="31"/>
      <c r="M139" s="31"/>
      <c r="N139" s="31"/>
    </row>
    <row r="140" spans="1:14" s="30" customFormat="1" x14ac:dyDescent="0.25">
      <c r="A140" s="47" t="s">
        <v>385</v>
      </c>
      <c r="B140" s="60" t="s">
        <v>344</v>
      </c>
      <c r="C140" s="134"/>
      <c r="D140" s="134"/>
      <c r="E140" s="70"/>
      <c r="F140" s="69" t="str">
        <f t="shared" si="9"/>
        <v/>
      </c>
      <c r="G140" s="69" t="str">
        <f t="shared" si="10"/>
        <v/>
      </c>
      <c r="H140" s="31"/>
      <c r="I140" s="34"/>
      <c r="J140" s="34"/>
      <c r="K140" s="34"/>
      <c r="L140" s="31"/>
      <c r="M140" s="31"/>
      <c r="N140" s="31"/>
    </row>
    <row r="141" spans="1:14" s="30" customFormat="1" x14ac:dyDescent="0.25">
      <c r="A141" s="47" t="s">
        <v>386</v>
      </c>
      <c r="B141" s="60" t="s">
        <v>346</v>
      </c>
      <c r="C141" s="134"/>
      <c r="D141" s="134"/>
      <c r="E141" s="70"/>
      <c r="F141" s="69" t="str">
        <f t="shared" si="9"/>
        <v/>
      </c>
      <c r="G141" s="69" t="str">
        <f t="shared" si="10"/>
        <v/>
      </c>
      <c r="H141" s="31"/>
      <c r="I141" s="34"/>
      <c r="J141" s="34"/>
      <c r="K141" s="34"/>
      <c r="L141" s="31"/>
      <c r="M141" s="31"/>
      <c r="N141" s="31"/>
    </row>
    <row r="142" spans="1:14" s="30" customFormat="1" x14ac:dyDescent="0.25">
      <c r="A142" s="47" t="s">
        <v>387</v>
      </c>
      <c r="B142" s="60" t="s">
        <v>348</v>
      </c>
      <c r="C142" s="134">
        <v>469.50833509000006</v>
      </c>
      <c r="D142" s="134"/>
      <c r="E142" s="70"/>
      <c r="F142" s="69">
        <f t="shared" si="9"/>
        <v>4.3687946222695666E-2</v>
      </c>
      <c r="G142" s="69" t="str">
        <f t="shared" si="10"/>
        <v/>
      </c>
      <c r="H142" s="31"/>
      <c r="I142" s="34"/>
      <c r="J142" s="34"/>
      <c r="K142" s="34"/>
      <c r="L142" s="31"/>
      <c r="M142" s="31"/>
      <c r="N142" s="31"/>
    </row>
    <row r="143" spans="1:14" s="30" customFormat="1" x14ac:dyDescent="0.25">
      <c r="A143" s="47" t="s">
        <v>388</v>
      </c>
      <c r="B143" s="60" t="s">
        <v>350</v>
      </c>
      <c r="C143" s="134"/>
      <c r="D143" s="134"/>
      <c r="E143" s="51"/>
      <c r="F143" s="69" t="str">
        <f t="shared" si="9"/>
        <v/>
      </c>
      <c r="G143" s="69" t="str">
        <f t="shared" si="10"/>
        <v/>
      </c>
      <c r="H143" s="31"/>
      <c r="I143" s="34"/>
      <c r="J143" s="34"/>
      <c r="K143" s="34"/>
      <c r="L143" s="31"/>
      <c r="M143" s="31"/>
      <c r="N143" s="31"/>
    </row>
    <row r="144" spans="1:14" x14ac:dyDescent="0.25">
      <c r="A144" s="47" t="s">
        <v>389</v>
      </c>
      <c r="B144" s="60" t="s">
        <v>352</v>
      </c>
      <c r="C144" s="134"/>
      <c r="D144" s="134"/>
      <c r="E144" s="51"/>
      <c r="F144" s="69" t="str">
        <f t="shared" si="9"/>
        <v/>
      </c>
      <c r="G144" s="69" t="str">
        <f t="shared" si="10"/>
        <v/>
      </c>
      <c r="H144" s="31"/>
      <c r="L144" s="31"/>
      <c r="M144" s="31"/>
    </row>
    <row r="145" spans="1:14" x14ac:dyDescent="0.25">
      <c r="A145" s="47" t="s">
        <v>390</v>
      </c>
      <c r="B145" s="60" t="s">
        <v>354</v>
      </c>
      <c r="C145" s="134"/>
      <c r="D145" s="134"/>
      <c r="E145" s="51"/>
      <c r="F145" s="69" t="str">
        <f t="shared" si="9"/>
        <v/>
      </c>
      <c r="G145" s="69" t="str">
        <f t="shared" si="10"/>
        <v/>
      </c>
      <c r="H145" s="31"/>
      <c r="L145" s="31"/>
      <c r="M145" s="31"/>
      <c r="N145" s="32"/>
    </row>
    <row r="146" spans="1:14" x14ac:dyDescent="0.25">
      <c r="A146" s="47" t="s">
        <v>391</v>
      </c>
      <c r="B146" s="60" t="s">
        <v>356</v>
      </c>
      <c r="C146" s="134"/>
      <c r="D146" s="134"/>
      <c r="E146" s="51"/>
      <c r="F146" s="69" t="str">
        <f t="shared" si="9"/>
        <v/>
      </c>
      <c r="G146" s="69" t="str">
        <f t="shared" si="10"/>
        <v/>
      </c>
      <c r="H146" s="31"/>
      <c r="L146" s="31"/>
      <c r="M146" s="31"/>
      <c r="N146" s="32"/>
    </row>
    <row r="147" spans="1:14" x14ac:dyDescent="0.25">
      <c r="A147" s="47" t="s">
        <v>392</v>
      </c>
      <c r="B147" s="47" t="s">
        <v>358</v>
      </c>
      <c r="C147" s="134"/>
      <c r="D147" s="134"/>
      <c r="F147" s="69" t="str">
        <f t="shared" si="9"/>
        <v/>
      </c>
      <c r="G147" s="69" t="str">
        <f t="shared" si="10"/>
        <v/>
      </c>
      <c r="H147" s="31"/>
      <c r="L147" s="31"/>
      <c r="M147" s="31"/>
      <c r="N147" s="32"/>
    </row>
    <row r="148" spans="1:14" x14ac:dyDescent="0.25">
      <c r="A148" s="47" t="s">
        <v>393</v>
      </c>
      <c r="B148" s="60" t="s">
        <v>360</v>
      </c>
      <c r="C148" s="134"/>
      <c r="D148" s="134"/>
      <c r="E148" s="51"/>
      <c r="F148" s="69" t="str">
        <f t="shared" si="9"/>
        <v/>
      </c>
      <c r="G148" s="69" t="str">
        <f t="shared" si="10"/>
        <v/>
      </c>
      <c r="H148" s="31"/>
      <c r="L148" s="31"/>
      <c r="M148" s="31"/>
      <c r="N148" s="32"/>
    </row>
    <row r="149" spans="1:14" x14ac:dyDescent="0.25">
      <c r="A149" s="47" t="s">
        <v>394</v>
      </c>
      <c r="B149" s="60" t="s">
        <v>361</v>
      </c>
      <c r="C149" s="134"/>
      <c r="D149" s="134"/>
      <c r="E149" s="51"/>
      <c r="F149" s="69" t="str">
        <f t="shared" si="9"/>
        <v/>
      </c>
      <c r="G149" s="69" t="str">
        <f t="shared" si="10"/>
        <v/>
      </c>
      <c r="H149" s="31"/>
      <c r="L149" s="31"/>
      <c r="M149" s="31"/>
      <c r="N149" s="32"/>
    </row>
    <row r="150" spans="1:14" x14ac:dyDescent="0.25">
      <c r="A150" s="47" t="s">
        <v>395</v>
      </c>
      <c r="B150" s="60" t="s">
        <v>363</v>
      </c>
      <c r="C150" s="134"/>
      <c r="D150" s="134"/>
      <c r="E150" s="51"/>
      <c r="F150" s="69" t="str">
        <f t="shared" si="9"/>
        <v/>
      </c>
      <c r="G150" s="69" t="str">
        <f t="shared" si="10"/>
        <v/>
      </c>
      <c r="H150" s="31"/>
      <c r="L150" s="31"/>
      <c r="M150" s="31"/>
      <c r="N150" s="32"/>
    </row>
    <row r="151" spans="1:14" x14ac:dyDescent="0.25">
      <c r="A151" s="47" t="s">
        <v>396</v>
      </c>
      <c r="B151" s="47" t="s">
        <v>367</v>
      </c>
      <c r="C151" s="134"/>
      <c r="D151" s="134"/>
      <c r="E151" s="51"/>
      <c r="F151" s="69" t="str">
        <f t="shared" si="9"/>
        <v/>
      </c>
      <c r="G151" s="69" t="str">
        <f t="shared" si="10"/>
        <v/>
      </c>
      <c r="H151" s="31"/>
      <c r="L151" s="31"/>
      <c r="M151" s="31"/>
      <c r="N151" s="32"/>
    </row>
    <row r="152" spans="1:14" x14ac:dyDescent="0.25">
      <c r="A152" s="47" t="s">
        <v>397</v>
      </c>
      <c r="B152" s="79" t="s">
        <v>365</v>
      </c>
      <c r="C152" s="134"/>
      <c r="D152" s="134"/>
      <c r="E152" s="51"/>
      <c r="F152" s="69" t="str">
        <f t="shared" si="9"/>
        <v/>
      </c>
      <c r="G152" s="69" t="str">
        <f t="shared" si="10"/>
        <v/>
      </c>
      <c r="H152" s="31"/>
      <c r="L152" s="31"/>
      <c r="M152" s="31"/>
      <c r="N152" s="32"/>
    </row>
    <row r="153" spans="1:14" x14ac:dyDescent="0.25">
      <c r="A153" s="47" t="s">
        <v>398</v>
      </c>
      <c r="B153" s="60" t="s">
        <v>368</v>
      </c>
      <c r="C153" s="134"/>
      <c r="D153" s="134"/>
      <c r="E153" s="51"/>
      <c r="F153" s="69" t="str">
        <f t="shared" si="9"/>
        <v/>
      </c>
      <c r="G153" s="69" t="str">
        <f t="shared" si="10"/>
        <v/>
      </c>
      <c r="H153" s="31"/>
      <c r="L153" s="31"/>
      <c r="M153" s="31"/>
      <c r="N153" s="32"/>
    </row>
    <row r="154" spans="1:14" x14ac:dyDescent="0.25">
      <c r="A154" s="47" t="s">
        <v>399</v>
      </c>
      <c r="B154" s="60" t="s">
        <v>370</v>
      </c>
      <c r="C154" s="134"/>
      <c r="D154" s="134"/>
      <c r="E154" s="51"/>
      <c r="F154" s="69" t="str">
        <f t="shared" si="9"/>
        <v/>
      </c>
      <c r="G154" s="69" t="str">
        <f t="shared" si="10"/>
        <v/>
      </c>
      <c r="H154" s="31"/>
      <c r="L154" s="31"/>
      <c r="M154" s="31"/>
      <c r="N154" s="32"/>
    </row>
    <row r="155" spans="1:14" x14ac:dyDescent="0.25">
      <c r="A155" s="47" t="s">
        <v>400</v>
      </c>
      <c r="B155" s="60" t="s">
        <v>372</v>
      </c>
      <c r="C155" s="134">
        <v>616.46851607000008</v>
      </c>
      <c r="D155" s="134"/>
      <c r="E155" s="51"/>
      <c r="F155" s="69">
        <f t="shared" si="9"/>
        <v>5.7362652300706266E-2</v>
      </c>
      <c r="G155" s="69" t="str">
        <f t="shared" si="10"/>
        <v/>
      </c>
      <c r="H155" s="31"/>
      <c r="L155" s="31"/>
      <c r="M155" s="31"/>
      <c r="N155" s="32"/>
    </row>
    <row r="156" spans="1:14" outlineLevel="1" x14ac:dyDescent="0.25">
      <c r="A156" s="47" t="s">
        <v>401</v>
      </c>
      <c r="B156" s="60" t="s">
        <v>257</v>
      </c>
      <c r="C156" s="134"/>
      <c r="D156" s="134"/>
      <c r="E156" s="51"/>
      <c r="F156" s="69" t="str">
        <f t="shared" si="9"/>
        <v/>
      </c>
      <c r="G156" s="69" t="str">
        <f t="shared" si="10"/>
        <v/>
      </c>
      <c r="H156" s="31"/>
      <c r="L156" s="31"/>
      <c r="M156" s="31"/>
      <c r="N156" s="32"/>
    </row>
    <row r="157" spans="1:14" outlineLevel="1" x14ac:dyDescent="0.25">
      <c r="A157" s="47" t="s">
        <v>402</v>
      </c>
      <c r="B157" s="81" t="s">
        <v>259</v>
      </c>
      <c r="C157" s="86">
        <f>SUM(C138:C156)</f>
        <v>10746.86213668</v>
      </c>
      <c r="D157" s="86">
        <f>IF(COUNT(D138:D156)=0,0,IF(SUM(D138:D156)=C157,SUM(D138:D156),IF(SUM(D138:D156)&lt;&gt;C157,"The total should equal the Nominal Before Hedging")))</f>
        <v>0</v>
      </c>
      <c r="E157" s="51"/>
      <c r="F157" s="69">
        <f>SUM(F138:F156)</f>
        <v>1</v>
      </c>
      <c r="G157" s="69">
        <f>SUM(G138:G156)</f>
        <v>0</v>
      </c>
      <c r="H157" s="31"/>
      <c r="L157" s="31"/>
      <c r="M157" s="31"/>
      <c r="N157" s="32"/>
    </row>
    <row r="158" spans="1:14" outlineLevel="1" x14ac:dyDescent="0.25">
      <c r="A158" s="47" t="s">
        <v>403</v>
      </c>
      <c r="B158" s="74" t="s">
        <v>261</v>
      </c>
      <c r="C158" s="134"/>
      <c r="D158" s="134"/>
      <c r="E158" s="51"/>
      <c r="F158" s="69" t="str">
        <f t="shared" si="9"/>
        <v/>
      </c>
      <c r="G158" s="69" t="str">
        <f t="shared" si="10"/>
        <v/>
      </c>
      <c r="H158" s="31"/>
      <c r="L158" s="31"/>
      <c r="M158" s="31"/>
      <c r="N158" s="32"/>
    </row>
    <row r="159" spans="1:14" outlineLevel="1" x14ac:dyDescent="0.25">
      <c r="A159" s="47" t="s">
        <v>404</v>
      </c>
      <c r="B159" s="74" t="s">
        <v>261</v>
      </c>
      <c r="C159" s="134"/>
      <c r="D159" s="134"/>
      <c r="E159" s="51"/>
      <c r="F159" s="69" t="str">
        <f t="shared" si="9"/>
        <v/>
      </c>
      <c r="G159" s="69" t="str">
        <f t="shared" si="10"/>
        <v/>
      </c>
      <c r="H159" s="31"/>
      <c r="L159" s="31"/>
      <c r="M159" s="31"/>
      <c r="N159" s="32"/>
    </row>
    <row r="160" spans="1:14" outlineLevel="1" x14ac:dyDescent="0.25">
      <c r="A160" s="47" t="s">
        <v>405</v>
      </c>
      <c r="B160" s="74" t="s">
        <v>261</v>
      </c>
      <c r="C160" s="134"/>
      <c r="D160" s="134"/>
      <c r="E160" s="51"/>
      <c r="F160" s="69" t="str">
        <f t="shared" si="9"/>
        <v/>
      </c>
      <c r="G160" s="69" t="str">
        <f t="shared" si="10"/>
        <v/>
      </c>
      <c r="H160" s="31"/>
      <c r="L160" s="31"/>
      <c r="M160" s="31"/>
      <c r="N160" s="32"/>
    </row>
    <row r="161" spans="1:14" outlineLevel="1" x14ac:dyDescent="0.25">
      <c r="A161" s="47" t="s">
        <v>406</v>
      </c>
      <c r="B161" s="74" t="s">
        <v>261</v>
      </c>
      <c r="C161" s="134"/>
      <c r="D161" s="134"/>
      <c r="E161" s="51"/>
      <c r="F161" s="69" t="str">
        <f t="shared" si="9"/>
        <v/>
      </c>
      <c r="G161" s="69" t="str">
        <f t="shared" si="10"/>
        <v/>
      </c>
      <c r="H161" s="31"/>
      <c r="L161" s="31"/>
      <c r="M161" s="31"/>
      <c r="N161" s="32"/>
    </row>
    <row r="162" spans="1:14" outlineLevel="1" x14ac:dyDescent="0.25">
      <c r="A162" s="47" t="s">
        <v>407</v>
      </c>
      <c r="B162" s="74" t="s">
        <v>261</v>
      </c>
      <c r="C162" s="134"/>
      <c r="D162" s="134"/>
      <c r="E162" s="51"/>
      <c r="F162" s="69" t="str">
        <f t="shared" si="9"/>
        <v/>
      </c>
      <c r="G162" s="69" t="str">
        <f t="shared" si="10"/>
        <v/>
      </c>
      <c r="H162" s="31"/>
      <c r="L162" s="31"/>
      <c r="M162" s="31"/>
      <c r="N162" s="32"/>
    </row>
    <row r="163" spans="1:14" ht="15" customHeight="1" x14ac:dyDescent="0.25">
      <c r="A163" s="56"/>
      <c r="B163" s="57" t="s">
        <v>408</v>
      </c>
      <c r="C163" s="76" t="s">
        <v>334</v>
      </c>
      <c r="D163" s="76" t="s">
        <v>335</v>
      </c>
      <c r="E163" s="58"/>
      <c r="F163" s="76" t="s">
        <v>336</v>
      </c>
      <c r="G163" s="76" t="s">
        <v>337</v>
      </c>
      <c r="H163" s="31"/>
      <c r="L163" s="31"/>
      <c r="M163" s="31"/>
      <c r="N163" s="32"/>
    </row>
    <row r="164" spans="1:14" x14ac:dyDescent="0.25">
      <c r="A164" s="47" t="s">
        <v>409</v>
      </c>
      <c r="B164" s="63" t="s">
        <v>410</v>
      </c>
      <c r="C164" s="134">
        <v>10726.86213668</v>
      </c>
      <c r="D164" s="134"/>
      <c r="E164" s="87"/>
      <c r="F164" s="69">
        <f>IF($C$167=0,"",IF(C164="[for completion]","",IF(C164="","",C164/$C$167)))</f>
        <v>0.99813899166606612</v>
      </c>
      <c r="G164" s="69" t="str">
        <f>IF($D$167=0,"",IF(D164="[for completion]","",IF(D164="","",D164/$D$167)))</f>
        <v/>
      </c>
      <c r="H164" s="31"/>
      <c r="L164" s="31"/>
      <c r="M164" s="31"/>
      <c r="N164" s="32"/>
    </row>
    <row r="165" spans="1:14" x14ac:dyDescent="0.25">
      <c r="A165" s="47" t="s">
        <v>411</v>
      </c>
      <c r="B165" s="63" t="s">
        <v>412</v>
      </c>
      <c r="C165" s="134">
        <v>20</v>
      </c>
      <c r="D165" s="134"/>
      <c r="E165" s="87"/>
      <c r="F165" s="69">
        <f>IF($C$167=0,"",IF(C165="[for completion]","",IF(C165="","",C165/$C$167)))</f>
        <v>1.8610083339338853E-3</v>
      </c>
      <c r="G165" s="69" t="str">
        <f>IF($D$167=0,"",IF(D165="[for completion]","",IF(D165="","",D165/$D$167)))</f>
        <v/>
      </c>
      <c r="H165" s="31"/>
      <c r="L165" s="31"/>
      <c r="M165" s="31"/>
      <c r="N165" s="32"/>
    </row>
    <row r="166" spans="1:14" x14ac:dyDescent="0.25">
      <c r="A166" s="47" t="s">
        <v>413</v>
      </c>
      <c r="B166" s="63" t="s">
        <v>257</v>
      </c>
      <c r="C166" s="134">
        <v>0</v>
      </c>
      <c r="D166" s="134"/>
      <c r="E166" s="87"/>
      <c r="F166" s="69">
        <f>IF($C$167=0,"",IF(C166="[for completion]","",IF(C166="","",C166/$C$167)))</f>
        <v>0</v>
      </c>
      <c r="G166" s="69" t="str">
        <f>IF($D$167=0,"",IF(D166="[for completion]","",IF(D166="","",D166/$D$167)))</f>
        <v/>
      </c>
      <c r="H166" s="31"/>
      <c r="L166" s="31"/>
      <c r="M166" s="31"/>
      <c r="N166" s="32"/>
    </row>
    <row r="167" spans="1:14" x14ac:dyDescent="0.25">
      <c r="A167" s="47" t="s">
        <v>414</v>
      </c>
      <c r="B167" s="88" t="s">
        <v>259</v>
      </c>
      <c r="C167" s="89">
        <f>SUM(C164:C166)</f>
        <v>10746.86213668</v>
      </c>
      <c r="D167" s="89">
        <f>SUM(D164:D166)</f>
        <v>0</v>
      </c>
      <c r="E167" s="87"/>
      <c r="F167" s="90">
        <f>SUM(F164:F166)</f>
        <v>1</v>
      </c>
      <c r="G167" s="90">
        <f>SUM(G164:G166)</f>
        <v>0</v>
      </c>
      <c r="H167" s="31"/>
      <c r="L167" s="31"/>
      <c r="M167" s="31"/>
      <c r="N167" s="32"/>
    </row>
    <row r="168" spans="1:14" outlineLevel="1" x14ac:dyDescent="0.25">
      <c r="A168" s="47" t="s">
        <v>415</v>
      </c>
      <c r="B168" s="91"/>
      <c r="C168" s="168"/>
      <c r="D168" s="168"/>
      <c r="E168" s="87"/>
      <c r="F168" s="169"/>
      <c r="G168" s="153"/>
      <c r="H168" s="31"/>
      <c r="L168" s="31"/>
      <c r="M168" s="31"/>
      <c r="N168" s="32"/>
    </row>
    <row r="169" spans="1:14" outlineLevel="1" x14ac:dyDescent="0.25">
      <c r="A169" s="47" t="s">
        <v>416</v>
      </c>
      <c r="B169" s="91"/>
      <c r="C169" s="168"/>
      <c r="D169" s="168"/>
      <c r="E169" s="87"/>
      <c r="F169" s="169"/>
      <c r="G169" s="153"/>
      <c r="H169" s="31"/>
      <c r="L169" s="31"/>
      <c r="M169" s="31"/>
      <c r="N169" s="32"/>
    </row>
    <row r="170" spans="1:14" outlineLevel="1" x14ac:dyDescent="0.25">
      <c r="A170" s="47" t="s">
        <v>417</v>
      </c>
      <c r="B170" s="91"/>
      <c r="C170" s="168"/>
      <c r="D170" s="168"/>
      <c r="E170" s="87"/>
      <c r="F170" s="169"/>
      <c r="G170" s="153"/>
      <c r="H170" s="31"/>
      <c r="L170" s="31"/>
      <c r="M170" s="31"/>
      <c r="N170" s="32"/>
    </row>
    <row r="171" spans="1:14" outlineLevel="1" x14ac:dyDescent="0.25">
      <c r="A171" s="47" t="s">
        <v>418</v>
      </c>
      <c r="B171" s="91"/>
      <c r="C171" s="168"/>
      <c r="D171" s="168"/>
      <c r="E171" s="87"/>
      <c r="F171" s="169"/>
      <c r="G171" s="153"/>
      <c r="H171" s="31"/>
      <c r="L171" s="31"/>
      <c r="M171" s="31"/>
      <c r="N171" s="32"/>
    </row>
    <row r="172" spans="1:14" outlineLevel="1" x14ac:dyDescent="0.25">
      <c r="A172" s="47" t="s">
        <v>419</v>
      </c>
      <c r="B172" s="91"/>
      <c r="C172" s="168"/>
      <c r="D172" s="168"/>
      <c r="E172" s="87"/>
      <c r="F172" s="169"/>
      <c r="G172" s="153"/>
      <c r="H172" s="31"/>
      <c r="L172" s="31"/>
      <c r="M172" s="31"/>
      <c r="N172" s="32"/>
    </row>
    <row r="173" spans="1:14" ht="15" customHeight="1" x14ac:dyDescent="0.25">
      <c r="A173" s="56"/>
      <c r="B173" s="57" t="s">
        <v>420</v>
      </c>
      <c r="C173" s="56" t="s">
        <v>219</v>
      </c>
      <c r="D173" s="56"/>
      <c r="E173" s="58"/>
      <c r="F173" s="59" t="s">
        <v>421</v>
      </c>
      <c r="G173" s="59"/>
      <c r="H173" s="31"/>
      <c r="L173" s="31"/>
      <c r="M173" s="31"/>
      <c r="N173" s="32"/>
    </row>
    <row r="174" spans="1:14" ht="15" customHeight="1" x14ac:dyDescent="0.25">
      <c r="A174" s="47" t="s">
        <v>422</v>
      </c>
      <c r="B174" s="60" t="s">
        <v>423</v>
      </c>
      <c r="C174" s="134">
        <v>0</v>
      </c>
      <c r="D174" s="162"/>
      <c r="E174" s="39"/>
      <c r="F174" s="69" t="str">
        <f>IF($C$179=0,"",IF(C174="[for completion]","",C174/$C$179))</f>
        <v/>
      </c>
      <c r="G174" s="160"/>
      <c r="H174" s="31"/>
      <c r="L174" s="31"/>
      <c r="M174" s="31"/>
      <c r="N174" s="32"/>
    </row>
    <row r="175" spans="1:14" ht="30.75" customHeight="1" x14ac:dyDescent="0.25">
      <c r="A175" s="47" t="s">
        <v>424</v>
      </c>
      <c r="B175" s="60" t="s">
        <v>425</v>
      </c>
      <c r="C175" s="134">
        <v>0</v>
      </c>
      <c r="D175" s="53"/>
      <c r="E175" s="75"/>
      <c r="F175" s="69" t="str">
        <f>IF($C$179=0,"",IF(C175="[for completion]","",C175/$C$179))</f>
        <v/>
      </c>
      <c r="G175" s="160"/>
      <c r="H175" s="31"/>
      <c r="L175" s="31"/>
      <c r="M175" s="31"/>
      <c r="N175" s="32"/>
    </row>
    <row r="176" spans="1:14" x14ac:dyDescent="0.25">
      <c r="A176" s="47" t="s">
        <v>426</v>
      </c>
      <c r="B176" s="60" t="s">
        <v>427</v>
      </c>
      <c r="C176" s="134">
        <v>0</v>
      </c>
      <c r="D176" s="53"/>
      <c r="E176" s="75"/>
      <c r="F176" s="69" t="str">
        <f>IF($C$179=0,"",IF(C176="[for completion]","",C176/$C$179))</f>
        <v/>
      </c>
      <c r="G176" s="160"/>
      <c r="H176" s="31"/>
      <c r="L176" s="31"/>
      <c r="M176" s="31"/>
      <c r="N176" s="32"/>
    </row>
    <row r="177" spans="1:14" x14ac:dyDescent="0.25">
      <c r="A177" s="47" t="s">
        <v>428</v>
      </c>
      <c r="B177" s="60" t="s">
        <v>429</v>
      </c>
      <c r="C177" s="134">
        <v>0</v>
      </c>
      <c r="D177" s="53"/>
      <c r="E177" s="75"/>
      <c r="F177" s="69" t="str">
        <f>IF($C$179=0,"",IF(C177="[for completion]","",C177/$C$179))</f>
        <v/>
      </c>
      <c r="G177" s="160"/>
      <c r="H177" s="31"/>
      <c r="L177" s="31"/>
      <c r="M177" s="31"/>
      <c r="N177" s="32"/>
    </row>
    <row r="178" spans="1:14" x14ac:dyDescent="0.25">
      <c r="A178" s="47" t="s">
        <v>430</v>
      </c>
      <c r="B178" s="60" t="s">
        <v>257</v>
      </c>
      <c r="C178" s="134">
        <v>0</v>
      </c>
      <c r="D178" s="53"/>
      <c r="E178" s="75"/>
      <c r="F178" s="69" t="str">
        <f t="shared" ref="F178:F187" si="11">IF($C$179=0,"",IF(C178="[for completion]","",C178/$C$179))</f>
        <v/>
      </c>
      <c r="G178" s="160"/>
      <c r="H178" s="31"/>
      <c r="L178" s="31"/>
      <c r="M178" s="31"/>
      <c r="N178" s="32"/>
    </row>
    <row r="179" spans="1:14" x14ac:dyDescent="0.25">
      <c r="A179" s="47" t="s">
        <v>431</v>
      </c>
      <c r="B179" s="81" t="s">
        <v>259</v>
      </c>
      <c r="C179" s="72">
        <f>SUM(C174:C178)</f>
        <v>0</v>
      </c>
      <c r="E179" s="75"/>
      <c r="F179" s="73">
        <f>SUM(F174:F178)</f>
        <v>0</v>
      </c>
      <c r="G179" s="160"/>
      <c r="H179" s="31"/>
      <c r="L179" s="31"/>
      <c r="M179" s="31"/>
      <c r="N179" s="32"/>
    </row>
    <row r="180" spans="1:14" outlineLevel="1" x14ac:dyDescent="0.25">
      <c r="A180" s="47" t="s">
        <v>432</v>
      </c>
      <c r="B180" s="92" t="s">
        <v>433</v>
      </c>
      <c r="C180" s="134"/>
      <c r="D180" s="53"/>
      <c r="E180" s="75"/>
      <c r="F180" s="69" t="str">
        <f t="shared" si="11"/>
        <v/>
      </c>
      <c r="G180" s="160"/>
      <c r="H180" s="31"/>
      <c r="L180" s="31"/>
      <c r="M180" s="31"/>
      <c r="N180" s="32"/>
    </row>
    <row r="181" spans="1:14" s="93" customFormat="1" ht="30" outlineLevel="1" x14ac:dyDescent="0.25">
      <c r="A181" s="47" t="s">
        <v>434</v>
      </c>
      <c r="B181" s="92" t="s">
        <v>435</v>
      </c>
      <c r="C181" s="170"/>
      <c r="D181" s="171"/>
      <c r="F181" s="69" t="str">
        <f t="shared" si="11"/>
        <v/>
      </c>
      <c r="G181" s="171"/>
    </row>
    <row r="182" spans="1:14" ht="30" outlineLevel="1" x14ac:dyDescent="0.25">
      <c r="A182" s="47" t="s">
        <v>436</v>
      </c>
      <c r="B182" s="92" t="s">
        <v>437</v>
      </c>
      <c r="C182" s="134"/>
      <c r="D182" s="53"/>
      <c r="E182" s="75"/>
      <c r="F182" s="69" t="str">
        <f t="shared" si="11"/>
        <v/>
      </c>
      <c r="G182" s="160"/>
      <c r="H182" s="31"/>
      <c r="L182" s="31"/>
      <c r="M182" s="31"/>
      <c r="N182" s="32"/>
    </row>
    <row r="183" spans="1:14" outlineLevel="1" x14ac:dyDescent="0.25">
      <c r="A183" s="47" t="s">
        <v>438</v>
      </c>
      <c r="B183" s="92" t="s">
        <v>439</v>
      </c>
      <c r="C183" s="134"/>
      <c r="D183" s="53"/>
      <c r="E183" s="75"/>
      <c r="F183" s="69" t="str">
        <f t="shared" si="11"/>
        <v/>
      </c>
      <c r="G183" s="160"/>
      <c r="H183" s="31"/>
      <c r="L183" s="31"/>
      <c r="M183" s="31"/>
      <c r="N183" s="32"/>
    </row>
    <row r="184" spans="1:14" s="93" customFormat="1" ht="30" outlineLevel="1" x14ac:dyDescent="0.25">
      <c r="A184" s="47" t="s">
        <v>440</v>
      </c>
      <c r="B184" s="92" t="s">
        <v>441</v>
      </c>
      <c r="C184" s="170"/>
      <c r="D184" s="171"/>
      <c r="F184" s="69" t="str">
        <f t="shared" si="11"/>
        <v/>
      </c>
      <c r="G184" s="171"/>
    </row>
    <row r="185" spans="1:14" ht="30" outlineLevel="1" x14ac:dyDescent="0.25">
      <c r="A185" s="47" t="s">
        <v>442</v>
      </c>
      <c r="B185" s="92" t="s">
        <v>443</v>
      </c>
      <c r="C185" s="134"/>
      <c r="D185" s="53"/>
      <c r="E185" s="75"/>
      <c r="F185" s="69" t="str">
        <f t="shared" si="11"/>
        <v/>
      </c>
      <c r="G185" s="160"/>
      <c r="H185" s="31"/>
      <c r="L185" s="31"/>
      <c r="M185" s="31"/>
      <c r="N185" s="32"/>
    </row>
    <row r="186" spans="1:14" outlineLevel="1" x14ac:dyDescent="0.25">
      <c r="A186" s="47" t="s">
        <v>444</v>
      </c>
      <c r="B186" s="92" t="s">
        <v>445</v>
      </c>
      <c r="C186" s="134"/>
      <c r="D186" s="53"/>
      <c r="E186" s="75"/>
      <c r="F186" s="69" t="str">
        <f t="shared" si="11"/>
        <v/>
      </c>
      <c r="G186" s="160"/>
      <c r="H186" s="31"/>
      <c r="L186" s="31"/>
      <c r="M186" s="31"/>
      <c r="N186" s="32"/>
    </row>
    <row r="187" spans="1:14" outlineLevel="1" x14ac:dyDescent="0.25">
      <c r="A187" s="47" t="s">
        <v>446</v>
      </c>
      <c r="B187" s="92" t="s">
        <v>447</v>
      </c>
      <c r="C187" s="134"/>
      <c r="D187" s="53"/>
      <c r="E187" s="75"/>
      <c r="F187" s="69" t="str">
        <f t="shared" si="11"/>
        <v/>
      </c>
      <c r="G187" s="160"/>
      <c r="H187" s="31"/>
      <c r="L187" s="31"/>
      <c r="M187" s="31"/>
      <c r="N187" s="32"/>
    </row>
    <row r="188" spans="1:14" outlineLevel="1" x14ac:dyDescent="0.25">
      <c r="A188" s="47" t="s">
        <v>448</v>
      </c>
      <c r="B188" s="93"/>
      <c r="E188" s="75"/>
      <c r="F188" s="70"/>
      <c r="G188" s="70"/>
      <c r="H188" s="31"/>
      <c r="L188" s="31"/>
      <c r="M188" s="31"/>
      <c r="N188" s="32"/>
    </row>
    <row r="189" spans="1:14" outlineLevel="1" x14ac:dyDescent="0.25">
      <c r="A189" s="47" t="s">
        <v>449</v>
      </c>
      <c r="B189" s="93"/>
      <c r="E189" s="75"/>
      <c r="F189" s="70"/>
      <c r="G189" s="70"/>
      <c r="H189" s="31"/>
      <c r="L189" s="31"/>
      <c r="M189" s="31"/>
      <c r="N189" s="32"/>
    </row>
    <row r="190" spans="1:14" outlineLevel="1" x14ac:dyDescent="0.25">
      <c r="A190" s="47" t="s">
        <v>450</v>
      </c>
      <c r="B190" s="93"/>
      <c r="E190" s="75"/>
      <c r="F190" s="70"/>
      <c r="G190" s="70"/>
      <c r="H190" s="31"/>
      <c r="L190" s="31"/>
      <c r="M190" s="31"/>
      <c r="N190" s="32"/>
    </row>
    <row r="191" spans="1:14" outlineLevel="1" x14ac:dyDescent="0.25">
      <c r="A191" s="47" t="s">
        <v>451</v>
      </c>
      <c r="B191" s="74"/>
      <c r="E191" s="75"/>
      <c r="F191" s="70"/>
      <c r="G191" s="70"/>
      <c r="H191" s="31"/>
      <c r="L191" s="31"/>
      <c r="M191" s="31"/>
      <c r="N191" s="32"/>
    </row>
    <row r="192" spans="1:14" ht="15" customHeight="1" x14ac:dyDescent="0.25">
      <c r="A192" s="56"/>
      <c r="B192" s="57" t="s">
        <v>452</v>
      </c>
      <c r="C192" s="56" t="s">
        <v>219</v>
      </c>
      <c r="D192" s="56"/>
      <c r="E192" s="58"/>
      <c r="F192" s="59" t="s">
        <v>421</v>
      </c>
      <c r="G192" s="59"/>
      <c r="H192" s="31"/>
      <c r="L192" s="31"/>
      <c r="M192" s="31"/>
      <c r="N192" s="32"/>
    </row>
    <row r="193" spans="1:14" x14ac:dyDescent="0.25">
      <c r="A193" s="47" t="s">
        <v>453</v>
      </c>
      <c r="B193" s="60" t="s">
        <v>454</v>
      </c>
      <c r="C193" s="134">
        <v>0</v>
      </c>
      <c r="D193" s="53"/>
      <c r="E193" s="68"/>
      <c r="F193" s="69" t="str">
        <f t="shared" ref="F193:F207" si="12">IF($C$209=0,"",IF(C193="[for completion]","",C193/$C$209))</f>
        <v/>
      </c>
      <c r="G193" s="160"/>
      <c r="H193" s="31"/>
      <c r="L193" s="31"/>
      <c r="M193" s="31"/>
      <c r="N193" s="32"/>
    </row>
    <row r="194" spans="1:14" x14ac:dyDescent="0.25">
      <c r="A194" s="47" t="s">
        <v>455</v>
      </c>
      <c r="B194" s="60" t="s">
        <v>456</v>
      </c>
      <c r="C194" s="134">
        <v>0</v>
      </c>
      <c r="D194" s="53"/>
      <c r="E194" s="75"/>
      <c r="F194" s="69" t="str">
        <f t="shared" si="12"/>
        <v/>
      </c>
      <c r="G194" s="161"/>
      <c r="H194" s="31"/>
      <c r="L194" s="31"/>
      <c r="M194" s="31"/>
      <c r="N194" s="32"/>
    </row>
    <row r="195" spans="1:14" x14ac:dyDescent="0.25">
      <c r="A195" s="47" t="s">
        <v>457</v>
      </c>
      <c r="B195" s="60" t="s">
        <v>458</v>
      </c>
      <c r="C195" s="134">
        <v>0</v>
      </c>
      <c r="D195" s="53"/>
      <c r="E195" s="75"/>
      <c r="F195" s="69" t="str">
        <f t="shared" si="12"/>
        <v/>
      </c>
      <c r="G195" s="161"/>
      <c r="H195" s="31"/>
      <c r="L195" s="31"/>
      <c r="M195" s="31"/>
      <c r="N195" s="32"/>
    </row>
    <row r="196" spans="1:14" x14ac:dyDescent="0.25">
      <c r="A196" s="47" t="s">
        <v>459</v>
      </c>
      <c r="B196" s="60" t="s">
        <v>460</v>
      </c>
      <c r="C196" s="134">
        <v>0</v>
      </c>
      <c r="D196" s="53"/>
      <c r="E196" s="75"/>
      <c r="F196" s="69" t="str">
        <f t="shared" si="12"/>
        <v/>
      </c>
      <c r="G196" s="161"/>
      <c r="H196" s="31"/>
      <c r="L196" s="31"/>
      <c r="M196" s="31"/>
      <c r="N196" s="32"/>
    </row>
    <row r="197" spans="1:14" x14ac:dyDescent="0.25">
      <c r="A197" s="47" t="s">
        <v>461</v>
      </c>
      <c r="B197" s="60" t="s">
        <v>462</v>
      </c>
      <c r="C197" s="134">
        <v>0</v>
      </c>
      <c r="D197" s="53"/>
      <c r="E197" s="75"/>
      <c r="F197" s="69" t="str">
        <f t="shared" si="12"/>
        <v/>
      </c>
      <c r="G197" s="161"/>
      <c r="H197" s="31"/>
      <c r="L197" s="31"/>
      <c r="M197" s="31"/>
      <c r="N197" s="32"/>
    </row>
    <row r="198" spans="1:14" x14ac:dyDescent="0.25">
      <c r="A198" s="47" t="s">
        <v>463</v>
      </c>
      <c r="B198" s="47" t="s">
        <v>464</v>
      </c>
      <c r="C198" s="134">
        <v>0</v>
      </c>
      <c r="D198" s="53"/>
      <c r="E198" s="75"/>
      <c r="F198" s="69" t="str">
        <f t="shared" si="12"/>
        <v/>
      </c>
      <c r="G198" s="161"/>
      <c r="H198" s="31"/>
      <c r="L198" s="31"/>
      <c r="M198" s="31"/>
      <c r="N198" s="32"/>
    </row>
    <row r="199" spans="1:14" x14ac:dyDescent="0.25">
      <c r="A199" s="47" t="s">
        <v>465</v>
      </c>
      <c r="B199" s="60" t="s">
        <v>466</v>
      </c>
      <c r="C199" s="134">
        <v>0</v>
      </c>
      <c r="D199" s="53"/>
      <c r="E199" s="75"/>
      <c r="F199" s="69" t="str">
        <f t="shared" si="12"/>
        <v/>
      </c>
      <c r="G199" s="161"/>
      <c r="H199" s="31"/>
      <c r="L199" s="31"/>
      <c r="M199" s="31"/>
      <c r="N199" s="32"/>
    </row>
    <row r="200" spans="1:14" x14ac:dyDescent="0.25">
      <c r="A200" s="47" t="s">
        <v>467</v>
      </c>
      <c r="B200" s="60" t="s">
        <v>468</v>
      </c>
      <c r="C200" s="134">
        <v>0</v>
      </c>
      <c r="D200" s="53"/>
      <c r="E200" s="75"/>
      <c r="F200" s="69" t="str">
        <f t="shared" si="12"/>
        <v/>
      </c>
      <c r="G200" s="161"/>
      <c r="H200" s="31"/>
      <c r="L200" s="31"/>
      <c r="M200" s="31"/>
      <c r="N200" s="32"/>
    </row>
    <row r="201" spans="1:14" x14ac:dyDescent="0.25">
      <c r="A201" s="47" t="s">
        <v>469</v>
      </c>
      <c r="B201" s="60" t="s">
        <v>470</v>
      </c>
      <c r="C201" s="134">
        <v>0</v>
      </c>
      <c r="D201" s="53"/>
      <c r="E201" s="75"/>
      <c r="F201" s="69" t="str">
        <f t="shared" si="12"/>
        <v/>
      </c>
      <c r="G201" s="161"/>
      <c r="H201" s="31"/>
      <c r="L201" s="31"/>
      <c r="M201" s="31"/>
      <c r="N201" s="32"/>
    </row>
    <row r="202" spans="1:14" x14ac:dyDescent="0.25">
      <c r="A202" s="47" t="s">
        <v>471</v>
      </c>
      <c r="B202" s="60" t="s">
        <v>472</v>
      </c>
      <c r="C202" s="134">
        <v>0</v>
      </c>
      <c r="D202" s="53"/>
      <c r="E202" s="75"/>
      <c r="F202" s="69" t="str">
        <f t="shared" si="12"/>
        <v/>
      </c>
      <c r="G202" s="161"/>
      <c r="H202" s="31"/>
      <c r="L202" s="31"/>
      <c r="M202" s="31"/>
      <c r="N202" s="32"/>
    </row>
    <row r="203" spans="1:14" x14ac:dyDescent="0.25">
      <c r="A203" s="47" t="s">
        <v>473</v>
      </c>
      <c r="B203" s="60" t="s">
        <v>474</v>
      </c>
      <c r="C203" s="134">
        <v>0</v>
      </c>
      <c r="D203" s="53"/>
      <c r="E203" s="75"/>
      <c r="F203" s="69" t="str">
        <f t="shared" si="12"/>
        <v/>
      </c>
      <c r="G203" s="161"/>
      <c r="H203" s="31"/>
      <c r="L203" s="31"/>
      <c r="M203" s="31"/>
      <c r="N203" s="32"/>
    </row>
    <row r="204" spans="1:14" x14ac:dyDescent="0.25">
      <c r="A204" s="47" t="s">
        <v>475</v>
      </c>
      <c r="B204" s="60" t="s">
        <v>476</v>
      </c>
      <c r="C204" s="134">
        <v>0</v>
      </c>
      <c r="D204" s="53"/>
      <c r="E204" s="75"/>
      <c r="F204" s="69" t="str">
        <f t="shared" si="12"/>
        <v/>
      </c>
      <c r="G204" s="161"/>
      <c r="H204" s="31"/>
      <c r="L204" s="31"/>
      <c r="M204" s="31"/>
      <c r="N204" s="32"/>
    </row>
    <row r="205" spans="1:14" x14ac:dyDescent="0.25">
      <c r="A205" s="47" t="s">
        <v>477</v>
      </c>
      <c r="B205" s="60" t="s">
        <v>478</v>
      </c>
      <c r="C205" s="134">
        <v>0</v>
      </c>
      <c r="D205" s="53"/>
      <c r="E205" s="75"/>
      <c r="F205" s="69" t="str">
        <f t="shared" si="12"/>
        <v/>
      </c>
      <c r="G205" s="161"/>
      <c r="H205" s="31"/>
      <c r="L205" s="31"/>
      <c r="M205" s="31"/>
      <c r="N205" s="32"/>
    </row>
    <row r="206" spans="1:14" x14ac:dyDescent="0.25">
      <c r="A206" s="47" t="s">
        <v>479</v>
      </c>
      <c r="B206" s="60" t="s">
        <v>480</v>
      </c>
      <c r="C206" s="134">
        <v>0</v>
      </c>
      <c r="D206" s="53"/>
      <c r="E206" s="75"/>
      <c r="F206" s="69" t="str">
        <f>IF($C$209=0,"",IF(C206="[for completion]","",C206/$C$209))</f>
        <v/>
      </c>
      <c r="G206" s="161"/>
      <c r="H206" s="31"/>
      <c r="L206" s="31"/>
      <c r="M206" s="31"/>
      <c r="N206" s="32"/>
    </row>
    <row r="207" spans="1:14" x14ac:dyDescent="0.25">
      <c r="A207" s="47" t="s">
        <v>481</v>
      </c>
      <c r="B207" s="60" t="s">
        <v>257</v>
      </c>
      <c r="C207" s="134">
        <v>0</v>
      </c>
      <c r="D207" s="53"/>
      <c r="E207" s="75"/>
      <c r="F207" s="69" t="str">
        <f t="shared" si="12"/>
        <v/>
      </c>
      <c r="G207" s="161"/>
      <c r="H207" s="31"/>
      <c r="L207" s="31"/>
      <c r="M207" s="31"/>
      <c r="N207" s="32"/>
    </row>
    <row r="208" spans="1:14" x14ac:dyDescent="0.25">
      <c r="A208" s="47" t="s">
        <v>482</v>
      </c>
      <c r="B208" s="71" t="s">
        <v>483</v>
      </c>
      <c r="C208" s="134">
        <v>0</v>
      </c>
      <c r="D208" s="145"/>
      <c r="E208" s="75"/>
      <c r="F208" s="94" t="str">
        <f>IF($C$209=0,"",IF(C208="[for completion]","",C208/$C$209))</f>
        <v/>
      </c>
      <c r="G208" s="161"/>
      <c r="H208" s="31"/>
      <c r="L208" s="31"/>
      <c r="M208" s="31"/>
      <c r="N208" s="32"/>
    </row>
    <row r="209" spans="1:14" outlineLevel="1" x14ac:dyDescent="0.25">
      <c r="A209" s="47" t="s">
        <v>484</v>
      </c>
      <c r="B209" s="81" t="s">
        <v>259</v>
      </c>
      <c r="C209" s="86">
        <f>SUM(C193:C207)</f>
        <v>0</v>
      </c>
      <c r="E209" s="75"/>
      <c r="F209" s="73">
        <f>SUM(F193:F207)</f>
        <v>0</v>
      </c>
      <c r="G209" s="75"/>
      <c r="H209" s="31"/>
      <c r="L209" s="31"/>
      <c r="M209" s="31"/>
      <c r="N209" s="32"/>
    </row>
    <row r="210" spans="1:14" outlineLevel="1" x14ac:dyDescent="0.25">
      <c r="A210" s="47" t="s">
        <v>485</v>
      </c>
      <c r="B210" s="74" t="s">
        <v>261</v>
      </c>
      <c r="C210" s="134"/>
      <c r="D210" s="53"/>
      <c r="E210" s="75"/>
      <c r="F210" s="69" t="str">
        <f t="shared" ref="F210:F215" si="13">IF($C$209=0,"",IF(C210="[for completion]","",C210/$C$209))</f>
        <v/>
      </c>
      <c r="G210" s="161"/>
      <c r="H210" s="31"/>
      <c r="L210" s="31"/>
      <c r="M210" s="31"/>
      <c r="N210" s="32"/>
    </row>
    <row r="211" spans="1:14" outlineLevel="1" x14ac:dyDescent="0.25">
      <c r="A211" s="47" t="s">
        <v>486</v>
      </c>
      <c r="B211" s="74" t="s">
        <v>261</v>
      </c>
      <c r="C211" s="134"/>
      <c r="D211" s="53"/>
      <c r="E211" s="75"/>
      <c r="F211" s="69" t="str">
        <f t="shared" si="13"/>
        <v/>
      </c>
      <c r="G211" s="161"/>
      <c r="H211" s="31"/>
      <c r="L211" s="31"/>
      <c r="M211" s="31"/>
      <c r="N211" s="32"/>
    </row>
    <row r="212" spans="1:14" outlineLevel="1" x14ac:dyDescent="0.25">
      <c r="A212" s="47" t="s">
        <v>487</v>
      </c>
      <c r="B212" s="74" t="s">
        <v>261</v>
      </c>
      <c r="C212" s="134"/>
      <c r="D212" s="53"/>
      <c r="E212" s="75"/>
      <c r="F212" s="69" t="str">
        <f t="shared" si="13"/>
        <v/>
      </c>
      <c r="G212" s="161"/>
      <c r="H212" s="31"/>
      <c r="L212" s="31"/>
      <c r="M212" s="31"/>
      <c r="N212" s="32"/>
    </row>
    <row r="213" spans="1:14" outlineLevel="1" x14ac:dyDescent="0.25">
      <c r="A213" s="47" t="s">
        <v>488</v>
      </c>
      <c r="B213" s="74" t="s">
        <v>261</v>
      </c>
      <c r="C213" s="134"/>
      <c r="D213" s="53"/>
      <c r="E213" s="75"/>
      <c r="F213" s="69" t="str">
        <f t="shared" si="13"/>
        <v/>
      </c>
      <c r="G213" s="161"/>
      <c r="H213" s="31"/>
      <c r="L213" s="31"/>
      <c r="M213" s="31"/>
      <c r="N213" s="32"/>
    </row>
    <row r="214" spans="1:14" outlineLevel="1" x14ac:dyDescent="0.25">
      <c r="A214" s="47" t="s">
        <v>489</v>
      </c>
      <c r="B214" s="74" t="s">
        <v>261</v>
      </c>
      <c r="C214" s="134"/>
      <c r="D214" s="53"/>
      <c r="E214" s="75"/>
      <c r="F214" s="69" t="str">
        <f t="shared" si="13"/>
        <v/>
      </c>
      <c r="G214" s="161"/>
      <c r="H214" s="31"/>
      <c r="L214" s="31"/>
      <c r="M214" s="31"/>
      <c r="N214" s="32"/>
    </row>
    <row r="215" spans="1:14" outlineLevel="1" x14ac:dyDescent="0.25">
      <c r="A215" s="47" t="s">
        <v>490</v>
      </c>
      <c r="B215" s="74" t="s">
        <v>261</v>
      </c>
      <c r="C215" s="134"/>
      <c r="D215" s="53"/>
      <c r="E215" s="75"/>
      <c r="F215" s="69" t="str">
        <f t="shared" si="13"/>
        <v/>
      </c>
      <c r="G215" s="161"/>
      <c r="H215" s="31"/>
      <c r="L215" s="31"/>
      <c r="M215" s="31"/>
      <c r="N215" s="32"/>
    </row>
    <row r="216" spans="1:14" ht="15" customHeight="1" x14ac:dyDescent="0.25">
      <c r="A216" s="56"/>
      <c r="B216" s="57" t="s">
        <v>491</v>
      </c>
      <c r="C216" s="56" t="s">
        <v>219</v>
      </c>
      <c r="D216" s="56"/>
      <c r="E216" s="58"/>
      <c r="F216" s="59" t="s">
        <v>247</v>
      </c>
      <c r="G216" s="59" t="s">
        <v>492</v>
      </c>
      <c r="H216" s="31"/>
      <c r="L216" s="31"/>
      <c r="M216" s="31"/>
      <c r="N216" s="32"/>
    </row>
    <row r="217" spans="1:14" x14ac:dyDescent="0.25">
      <c r="A217" s="47" t="s">
        <v>493</v>
      </c>
      <c r="B217" s="79" t="s">
        <v>494</v>
      </c>
      <c r="C217" s="134">
        <v>0</v>
      </c>
      <c r="D217" s="53"/>
      <c r="E217" s="87"/>
      <c r="F217" s="69">
        <f>IF($C$38=0,"",IF(C217="[for completion]","",IF(C217="","",C217/$C$38)))</f>
        <v>0</v>
      </c>
      <c r="G217" s="69">
        <f>IF($C$39=0,"",IF(C217="[for completion]","",IF(C217="","",C217/$C$39)))</f>
        <v>0</v>
      </c>
      <c r="H217" s="31"/>
      <c r="L217" s="31"/>
      <c r="M217" s="31"/>
      <c r="N217" s="32"/>
    </row>
    <row r="218" spans="1:14" x14ac:dyDescent="0.25">
      <c r="A218" s="47" t="s">
        <v>495</v>
      </c>
      <c r="B218" s="79" t="s">
        <v>496</v>
      </c>
      <c r="C218" s="134">
        <v>140.63</v>
      </c>
      <c r="D218" s="53"/>
      <c r="E218" s="87"/>
      <c r="F218" s="69">
        <f>IF($C$38=0,"",IF(C218="[for completion]","",IF(C218="","",C218/$C$38)))</f>
        <v>1.1393377538197622E-2</v>
      </c>
      <c r="G218" s="69">
        <f>IF($C$39=0,"",IF(C218="[for completion]","",IF(C218="","",C218/$C$39)))</f>
        <v>1.3085680100056113E-2</v>
      </c>
      <c r="H218" s="31"/>
      <c r="L218" s="31"/>
      <c r="M218" s="31"/>
      <c r="N218" s="32"/>
    </row>
    <row r="219" spans="1:14" x14ac:dyDescent="0.25">
      <c r="A219" s="47" t="s">
        <v>497</v>
      </c>
      <c r="B219" s="79" t="s">
        <v>257</v>
      </c>
      <c r="C219" s="134">
        <v>0</v>
      </c>
      <c r="D219" s="53"/>
      <c r="E219" s="87"/>
      <c r="F219" s="69">
        <f>IF($C$38=0,"",IF(C219="[for completion]","",IF(C219="","",C219/$C$38)))</f>
        <v>0</v>
      </c>
      <c r="G219" s="69">
        <f>IF($C$39=0,"",IF(C219="[for completion]","",IF(C219="","",C219/$C$39)))</f>
        <v>0</v>
      </c>
      <c r="H219" s="31"/>
      <c r="L219" s="31"/>
      <c r="M219" s="31"/>
      <c r="N219" s="32"/>
    </row>
    <row r="220" spans="1:14" x14ac:dyDescent="0.25">
      <c r="A220" s="47" t="s">
        <v>498</v>
      </c>
      <c r="B220" s="81" t="s">
        <v>259</v>
      </c>
      <c r="C220" s="86">
        <f>SUM(C217:C219)</f>
        <v>140.63</v>
      </c>
      <c r="E220" s="87"/>
      <c r="F220" s="65">
        <f>SUM(F217:F219)</f>
        <v>1.1393377538197622E-2</v>
      </c>
      <c r="G220" s="65">
        <f>SUM(G217:G219)</f>
        <v>1.3085680100056113E-2</v>
      </c>
      <c r="H220" s="31"/>
      <c r="L220" s="31"/>
      <c r="M220" s="31"/>
      <c r="N220" s="32"/>
    </row>
    <row r="221" spans="1:14" outlineLevel="1" x14ac:dyDescent="0.25">
      <c r="A221" s="47" t="s">
        <v>499</v>
      </c>
      <c r="B221" s="74" t="s">
        <v>1578</v>
      </c>
      <c r="C221" s="134">
        <v>0</v>
      </c>
      <c r="D221" s="53"/>
      <c r="E221" s="87"/>
      <c r="F221" s="69">
        <f t="shared" ref="F221:F227" si="14">IF($C$38=0,"",IF(C221="[for completion]","",IF(C221="","",C221/$C$38)))</f>
        <v>0</v>
      </c>
      <c r="G221" s="69">
        <f t="shared" ref="G221:G227" si="15">IF($C$39=0,"",IF(C221="[for completion]","",IF(C221="","",C221/$C$39)))</f>
        <v>0</v>
      </c>
      <c r="H221" s="31"/>
      <c r="L221" s="31"/>
      <c r="M221" s="31"/>
      <c r="N221" s="32"/>
    </row>
    <row r="222" spans="1:14" outlineLevel="1" x14ac:dyDescent="0.25">
      <c r="A222" s="47" t="s">
        <v>500</v>
      </c>
      <c r="B222" s="74" t="s">
        <v>261</v>
      </c>
      <c r="C222" s="134"/>
      <c r="D222" s="53"/>
      <c r="E222" s="87"/>
      <c r="F222" s="69" t="str">
        <f t="shared" si="14"/>
        <v/>
      </c>
      <c r="G222" s="69" t="str">
        <f t="shared" si="15"/>
        <v/>
      </c>
      <c r="H222" s="31"/>
      <c r="L222" s="31"/>
      <c r="M222" s="31"/>
      <c r="N222" s="32"/>
    </row>
    <row r="223" spans="1:14" outlineLevel="1" x14ac:dyDescent="0.25">
      <c r="A223" s="47" t="s">
        <v>501</v>
      </c>
      <c r="B223" s="74" t="s">
        <v>261</v>
      </c>
      <c r="C223" s="134"/>
      <c r="D223" s="53"/>
      <c r="E223" s="87"/>
      <c r="F223" s="69" t="str">
        <f t="shared" si="14"/>
        <v/>
      </c>
      <c r="G223" s="69" t="str">
        <f t="shared" si="15"/>
        <v/>
      </c>
      <c r="H223" s="31"/>
      <c r="L223" s="31"/>
      <c r="M223" s="31"/>
      <c r="N223" s="32"/>
    </row>
    <row r="224" spans="1:14" outlineLevel="1" x14ac:dyDescent="0.25">
      <c r="A224" s="47" t="s">
        <v>502</v>
      </c>
      <c r="B224" s="74" t="s">
        <v>261</v>
      </c>
      <c r="C224" s="134"/>
      <c r="D224" s="53"/>
      <c r="E224" s="87"/>
      <c r="F224" s="69" t="str">
        <f t="shared" si="14"/>
        <v/>
      </c>
      <c r="G224" s="69" t="str">
        <f t="shared" si="15"/>
        <v/>
      </c>
      <c r="H224" s="31"/>
      <c r="L224" s="31"/>
      <c r="M224" s="31"/>
      <c r="N224" s="32"/>
    </row>
    <row r="225" spans="1:14" outlineLevel="1" x14ac:dyDescent="0.25">
      <c r="A225" s="47" t="s">
        <v>503</v>
      </c>
      <c r="B225" s="74" t="s">
        <v>261</v>
      </c>
      <c r="C225" s="134"/>
      <c r="D225" s="53"/>
      <c r="E225" s="87"/>
      <c r="F225" s="69" t="str">
        <f t="shared" si="14"/>
        <v/>
      </c>
      <c r="G225" s="69" t="str">
        <f t="shared" si="15"/>
        <v/>
      </c>
      <c r="H225" s="31"/>
      <c r="L225" s="31"/>
      <c r="M225" s="31"/>
    </row>
    <row r="226" spans="1:14" outlineLevel="1" x14ac:dyDescent="0.25">
      <c r="A226" s="47" t="s">
        <v>504</v>
      </c>
      <c r="B226" s="74" t="s">
        <v>261</v>
      </c>
      <c r="C226" s="134"/>
      <c r="D226" s="53"/>
      <c r="E226" s="51"/>
      <c r="F226" s="69" t="str">
        <f t="shared" si="14"/>
        <v/>
      </c>
      <c r="G226" s="69" t="str">
        <f t="shared" si="15"/>
        <v/>
      </c>
      <c r="H226" s="31"/>
      <c r="L226" s="31"/>
      <c r="M226" s="31"/>
    </row>
    <row r="227" spans="1:14" outlineLevel="1" x14ac:dyDescent="0.25">
      <c r="A227" s="47" t="s">
        <v>505</v>
      </c>
      <c r="B227" s="74" t="s">
        <v>261</v>
      </c>
      <c r="C227" s="134"/>
      <c r="D227" s="53"/>
      <c r="E227" s="87"/>
      <c r="F227" s="69" t="str">
        <f t="shared" si="14"/>
        <v/>
      </c>
      <c r="G227" s="69" t="str">
        <f t="shared" si="15"/>
        <v/>
      </c>
      <c r="H227" s="31"/>
      <c r="L227" s="31"/>
      <c r="M227" s="31"/>
    </row>
    <row r="228" spans="1:14" ht="15" customHeight="1" x14ac:dyDescent="0.25">
      <c r="A228" s="56"/>
      <c r="B228" s="57" t="s">
        <v>506</v>
      </c>
      <c r="C228" s="56"/>
      <c r="D228" s="56"/>
      <c r="E228" s="58"/>
      <c r="F228" s="59"/>
      <c r="G228" s="59"/>
      <c r="H228" s="31"/>
      <c r="L228" s="31"/>
      <c r="M228" s="31"/>
    </row>
    <row r="229" spans="1:14" x14ac:dyDescent="0.25">
      <c r="A229" s="47" t="s">
        <v>507</v>
      </c>
      <c r="B229" s="60" t="s">
        <v>508</v>
      </c>
      <c r="C229" s="184" t="s">
        <v>1543</v>
      </c>
      <c r="H229" s="31"/>
      <c r="L229" s="31"/>
      <c r="M229" s="31"/>
    </row>
    <row r="230" spans="1:14" ht="15" customHeight="1" x14ac:dyDescent="0.25">
      <c r="A230" s="56"/>
      <c r="B230" s="57" t="s">
        <v>509</v>
      </c>
      <c r="C230" s="56"/>
      <c r="D230" s="56"/>
      <c r="E230" s="58"/>
      <c r="F230" s="59"/>
      <c r="G230" s="59"/>
      <c r="H230" s="31"/>
      <c r="L230" s="31"/>
      <c r="M230" s="31"/>
    </row>
    <row r="231" spans="1:14" x14ac:dyDescent="0.25">
      <c r="A231" s="47" t="s">
        <v>510</v>
      </c>
      <c r="B231" s="47" t="s">
        <v>511</v>
      </c>
      <c r="C231" s="134"/>
      <c r="D231" s="53"/>
      <c r="E231" s="51"/>
      <c r="H231" s="31"/>
      <c r="L231" s="31"/>
      <c r="M231" s="31"/>
    </row>
    <row r="232" spans="1:14" x14ac:dyDescent="0.25">
      <c r="A232" s="47" t="s">
        <v>512</v>
      </c>
      <c r="B232" s="95" t="s">
        <v>513</v>
      </c>
      <c r="C232" s="134"/>
      <c r="D232" s="53"/>
      <c r="E232" s="51"/>
      <c r="H232" s="31"/>
      <c r="L232" s="31"/>
      <c r="M232" s="31"/>
    </row>
    <row r="233" spans="1:14" x14ac:dyDescent="0.25">
      <c r="A233" s="47" t="s">
        <v>514</v>
      </c>
      <c r="B233" s="95" t="s">
        <v>515</v>
      </c>
      <c r="C233" s="134"/>
      <c r="D233" s="53"/>
      <c r="E233" s="51"/>
      <c r="H233" s="31"/>
      <c r="L233" s="31"/>
      <c r="M233" s="31"/>
    </row>
    <row r="234" spans="1:14" outlineLevel="1" x14ac:dyDescent="0.25">
      <c r="A234" s="47" t="s">
        <v>516</v>
      </c>
      <c r="B234" s="67" t="s">
        <v>517</v>
      </c>
      <c r="C234" s="149"/>
      <c r="D234" s="145"/>
      <c r="E234" s="51"/>
      <c r="H234" s="31"/>
      <c r="L234" s="31"/>
      <c r="M234" s="31"/>
    </row>
    <row r="235" spans="1:14" outlineLevel="1" x14ac:dyDescent="0.25">
      <c r="A235" s="47" t="s">
        <v>518</v>
      </c>
      <c r="B235" s="67" t="s">
        <v>519</v>
      </c>
      <c r="C235" s="149"/>
      <c r="D235" s="145"/>
      <c r="E235" s="51"/>
      <c r="H235" s="31"/>
      <c r="L235" s="31"/>
      <c r="M235" s="31"/>
    </row>
    <row r="236" spans="1:14" outlineLevel="1" x14ac:dyDescent="0.25">
      <c r="A236" s="47" t="s">
        <v>520</v>
      </c>
      <c r="B236" s="67" t="s">
        <v>521</v>
      </c>
      <c r="C236" s="145"/>
      <c r="D236" s="145"/>
      <c r="E236" s="51"/>
      <c r="H236" s="31"/>
      <c r="L236" s="31"/>
      <c r="M236" s="31"/>
    </row>
    <row r="237" spans="1:14" outlineLevel="1" x14ac:dyDescent="0.25">
      <c r="A237" s="47" t="s">
        <v>522</v>
      </c>
      <c r="C237" s="51"/>
      <c r="D237" s="51"/>
      <c r="E237" s="51"/>
      <c r="H237" s="31"/>
      <c r="L237" s="31"/>
      <c r="M237" s="31"/>
    </row>
    <row r="238" spans="1:14" outlineLevel="1" x14ac:dyDescent="0.25">
      <c r="A238" s="47" t="s">
        <v>523</v>
      </c>
      <c r="C238" s="51"/>
      <c r="D238" s="51"/>
      <c r="E238" s="51"/>
      <c r="H238" s="31"/>
      <c r="L238" s="31"/>
      <c r="M238" s="31"/>
    </row>
    <row r="239" spans="1:14" outlineLevel="1" x14ac:dyDescent="0.25">
      <c r="A239" s="56"/>
      <c r="B239" s="57" t="s">
        <v>524</v>
      </c>
      <c r="C239" s="56"/>
      <c r="D239" s="56"/>
      <c r="E239" s="56"/>
      <c r="F239" s="56"/>
      <c r="G239" s="56"/>
      <c r="H239" s="31"/>
      <c r="K239" s="2"/>
      <c r="L239" s="2"/>
      <c r="M239" s="2"/>
      <c r="N239" s="2"/>
    </row>
    <row r="240" spans="1:14" ht="30" outlineLevel="1" x14ac:dyDescent="0.25">
      <c r="A240" s="47" t="s">
        <v>525</v>
      </c>
      <c r="B240" s="47" t="s">
        <v>526</v>
      </c>
      <c r="C240" s="53" t="s">
        <v>206</v>
      </c>
      <c r="D240" s="53"/>
      <c r="G240" s="2"/>
      <c r="H240" s="31"/>
      <c r="K240" s="2"/>
      <c r="L240" s="2"/>
      <c r="M240" s="2"/>
      <c r="N240" s="2"/>
    </row>
    <row r="241" spans="1:14" outlineLevel="1" x14ac:dyDescent="0.25">
      <c r="A241" s="47" t="s">
        <v>527</v>
      </c>
      <c r="B241" s="47" t="s">
        <v>528</v>
      </c>
      <c r="C241" s="53" t="s">
        <v>1544</v>
      </c>
      <c r="D241" s="53"/>
      <c r="G241" s="2"/>
      <c r="H241" s="31"/>
      <c r="K241" s="2"/>
      <c r="L241" s="2"/>
      <c r="M241" s="2"/>
      <c r="N241" s="2"/>
    </row>
    <row r="242" spans="1:14" outlineLevel="1" x14ac:dyDescent="0.25">
      <c r="A242" s="47" t="s">
        <v>529</v>
      </c>
      <c r="B242" s="47" t="s">
        <v>530</v>
      </c>
      <c r="C242" s="183" t="s">
        <v>1545</v>
      </c>
      <c r="D242" s="53"/>
      <c r="G242" s="2"/>
      <c r="H242" s="31"/>
      <c r="K242" s="2"/>
      <c r="L242" s="2"/>
      <c r="M242" s="2"/>
      <c r="N242" s="2"/>
    </row>
    <row r="243" spans="1:14" ht="30" outlineLevel="1" x14ac:dyDescent="0.25">
      <c r="A243" s="47" t="s">
        <v>531</v>
      </c>
      <c r="B243" s="47" t="s">
        <v>532</v>
      </c>
      <c r="C243" s="53" t="s">
        <v>1507</v>
      </c>
      <c r="D243" s="53"/>
      <c r="G243" s="2"/>
      <c r="H243" s="31"/>
      <c r="K243" s="2"/>
      <c r="L243" s="2"/>
      <c r="M243" s="2"/>
      <c r="N243" s="2"/>
    </row>
    <row r="244" spans="1:14" outlineLevel="1" x14ac:dyDescent="0.25">
      <c r="A244" s="47" t="s">
        <v>533</v>
      </c>
      <c r="B244" s="47" t="s">
        <v>534</v>
      </c>
      <c r="C244" s="96" t="s">
        <v>535</v>
      </c>
      <c r="D244" s="96" t="s">
        <v>536</v>
      </c>
      <c r="E244" s="53"/>
      <c r="G244" s="2"/>
      <c r="H244" s="31"/>
      <c r="K244" s="2"/>
      <c r="L244" s="2"/>
      <c r="M244" s="2"/>
      <c r="N244" s="2"/>
    </row>
    <row r="245" spans="1:14" outlineLevel="1" x14ac:dyDescent="0.25">
      <c r="A245" s="47" t="s">
        <v>537</v>
      </c>
      <c r="B245" s="47" t="s">
        <v>538</v>
      </c>
      <c r="C245" s="53"/>
      <c r="D245" s="53"/>
      <c r="G245" s="2"/>
      <c r="H245" s="31"/>
      <c r="K245" s="2"/>
      <c r="L245" s="2"/>
      <c r="M245" s="2"/>
      <c r="N245" s="2"/>
    </row>
    <row r="246" spans="1:14" outlineLevel="1" x14ac:dyDescent="0.25">
      <c r="A246" s="47" t="s">
        <v>539</v>
      </c>
      <c r="B246" s="47" t="s">
        <v>1546</v>
      </c>
      <c r="C246" s="53"/>
      <c r="D246" s="53"/>
      <c r="G246" s="2"/>
      <c r="H246" s="31"/>
      <c r="K246" s="2"/>
      <c r="L246" s="2"/>
      <c r="M246" s="2"/>
      <c r="N246" s="2"/>
    </row>
    <row r="247" spans="1:14" outlineLevel="1" x14ac:dyDescent="0.25">
      <c r="A247" s="47" t="s">
        <v>540</v>
      </c>
      <c r="D247" s="2"/>
      <c r="E247" s="2"/>
      <c r="F247" s="2"/>
      <c r="G247" s="2"/>
      <c r="H247" s="31"/>
      <c r="K247" s="2"/>
      <c r="L247" s="2"/>
      <c r="M247" s="2"/>
      <c r="N247" s="2"/>
    </row>
    <row r="248" spans="1:14" outlineLevel="1" x14ac:dyDescent="0.25">
      <c r="A248" s="47" t="s">
        <v>541</v>
      </c>
      <c r="D248" s="2"/>
      <c r="E248" s="2"/>
      <c r="F248" s="2"/>
      <c r="G248" s="2"/>
      <c r="H248" s="31"/>
      <c r="K248" s="2"/>
      <c r="L248" s="2"/>
      <c r="M248" s="2"/>
      <c r="N248" s="2"/>
    </row>
    <row r="249" spans="1:14" outlineLevel="1" x14ac:dyDescent="0.25">
      <c r="A249" s="47" t="s">
        <v>542</v>
      </c>
      <c r="D249" s="2"/>
      <c r="E249" s="2"/>
      <c r="F249" s="2"/>
      <c r="G249" s="2"/>
      <c r="H249" s="31"/>
      <c r="K249" s="2"/>
      <c r="L249" s="2"/>
      <c r="M249" s="2"/>
      <c r="N249" s="2"/>
    </row>
    <row r="250" spans="1:14" outlineLevel="1" x14ac:dyDescent="0.25">
      <c r="A250" s="47" t="s">
        <v>543</v>
      </c>
      <c r="D250" s="2"/>
      <c r="E250" s="2"/>
      <c r="F250" s="2"/>
      <c r="G250" s="2"/>
      <c r="H250" s="31"/>
      <c r="K250" s="2"/>
      <c r="L250" s="2"/>
      <c r="M250" s="2"/>
      <c r="N250" s="2"/>
    </row>
    <row r="251" spans="1:14" outlineLevel="1" x14ac:dyDescent="0.25">
      <c r="A251" s="47" t="s">
        <v>544</v>
      </c>
      <c r="D251" s="2"/>
      <c r="E251" s="2"/>
      <c r="F251" s="2"/>
      <c r="G251" s="2"/>
      <c r="H251" s="31"/>
      <c r="K251" s="2"/>
      <c r="L251" s="2"/>
      <c r="M251" s="2"/>
      <c r="N251" s="2"/>
    </row>
    <row r="252" spans="1:14" outlineLevel="1" x14ac:dyDescent="0.25">
      <c r="A252" s="47" t="s">
        <v>545</v>
      </c>
      <c r="D252" s="2"/>
      <c r="E252" s="2"/>
      <c r="F252" s="2"/>
      <c r="G252" s="2"/>
      <c r="H252" s="31"/>
      <c r="K252" s="2"/>
      <c r="L252" s="2"/>
      <c r="M252" s="2"/>
      <c r="N252" s="2"/>
    </row>
    <row r="253" spans="1:14" outlineLevel="1" x14ac:dyDescent="0.25">
      <c r="A253" s="47" t="s">
        <v>546</v>
      </c>
      <c r="D253" s="2"/>
      <c r="E253" s="2"/>
      <c r="F253" s="2"/>
      <c r="G253" s="2"/>
      <c r="H253" s="31"/>
      <c r="K253" s="2"/>
      <c r="L253" s="2"/>
      <c r="M253" s="2"/>
      <c r="N253" s="2"/>
    </row>
    <row r="254" spans="1:14" outlineLevel="1" x14ac:dyDescent="0.25">
      <c r="A254" s="47" t="s">
        <v>547</v>
      </c>
      <c r="D254" s="2"/>
      <c r="E254" s="2"/>
      <c r="F254" s="2"/>
      <c r="G254" s="2"/>
      <c r="H254" s="31"/>
      <c r="K254" s="2"/>
      <c r="L254" s="2"/>
      <c r="M254" s="2"/>
      <c r="N254" s="2"/>
    </row>
    <row r="255" spans="1:14" outlineLevel="1" x14ac:dyDescent="0.25">
      <c r="A255" s="47" t="s">
        <v>548</v>
      </c>
      <c r="D255" s="2"/>
      <c r="E255" s="2"/>
      <c r="F255" s="2"/>
      <c r="G255" s="2"/>
      <c r="H255" s="31"/>
      <c r="K255" s="2"/>
      <c r="L255" s="2"/>
      <c r="M255" s="2"/>
      <c r="N255" s="2"/>
    </row>
    <row r="256" spans="1:14" outlineLevel="1" x14ac:dyDescent="0.25">
      <c r="A256" s="47" t="s">
        <v>549</v>
      </c>
      <c r="D256" s="2"/>
      <c r="E256" s="2"/>
      <c r="F256" s="2"/>
      <c r="G256" s="2"/>
      <c r="H256" s="31"/>
      <c r="K256" s="2"/>
      <c r="L256" s="2"/>
      <c r="M256" s="2"/>
      <c r="N256" s="2"/>
    </row>
    <row r="257" spans="1:14" outlineLevel="1" x14ac:dyDescent="0.25">
      <c r="A257" s="47" t="s">
        <v>550</v>
      </c>
      <c r="D257" s="2"/>
      <c r="E257" s="2"/>
      <c r="F257" s="2"/>
      <c r="G257" s="2"/>
      <c r="H257" s="31"/>
      <c r="K257" s="2"/>
      <c r="L257" s="2"/>
      <c r="M257" s="2"/>
      <c r="N257" s="2"/>
    </row>
    <row r="258" spans="1:14" outlineLevel="1" x14ac:dyDescent="0.25">
      <c r="A258" s="47" t="s">
        <v>551</v>
      </c>
      <c r="D258" s="2"/>
      <c r="E258" s="2"/>
      <c r="F258" s="2"/>
      <c r="G258" s="2"/>
      <c r="H258" s="31"/>
      <c r="K258" s="2"/>
      <c r="L258" s="2"/>
      <c r="M258" s="2"/>
      <c r="N258" s="2"/>
    </row>
    <row r="259" spans="1:14" outlineLevel="1" x14ac:dyDescent="0.25">
      <c r="A259" s="47" t="s">
        <v>552</v>
      </c>
      <c r="D259" s="2"/>
      <c r="E259" s="2"/>
      <c r="F259" s="2"/>
      <c r="G259" s="2"/>
      <c r="H259" s="31"/>
      <c r="K259" s="2"/>
      <c r="L259" s="2"/>
      <c r="M259" s="2"/>
      <c r="N259" s="2"/>
    </row>
    <row r="260" spans="1:14" outlineLevel="1" x14ac:dyDescent="0.25">
      <c r="A260" s="47" t="s">
        <v>553</v>
      </c>
      <c r="D260" s="2"/>
      <c r="E260" s="2"/>
      <c r="F260" s="2"/>
      <c r="G260" s="2"/>
      <c r="H260" s="31"/>
      <c r="K260" s="2"/>
      <c r="L260" s="2"/>
      <c r="M260" s="2"/>
      <c r="N260" s="2"/>
    </row>
    <row r="261" spans="1:14" outlineLevel="1" x14ac:dyDescent="0.25">
      <c r="A261" s="47" t="s">
        <v>554</v>
      </c>
      <c r="D261" s="2"/>
      <c r="E261" s="2"/>
      <c r="F261" s="2"/>
      <c r="G261" s="2"/>
      <c r="H261" s="31"/>
      <c r="K261" s="2"/>
      <c r="L261" s="2"/>
      <c r="M261" s="2"/>
      <c r="N261" s="2"/>
    </row>
    <row r="262" spans="1:14" outlineLevel="1" x14ac:dyDescent="0.25">
      <c r="A262" s="47" t="s">
        <v>555</v>
      </c>
      <c r="D262" s="2"/>
      <c r="E262" s="2"/>
      <c r="F262" s="2"/>
      <c r="G262" s="2"/>
      <c r="H262" s="31"/>
      <c r="K262" s="2"/>
      <c r="L262" s="2"/>
      <c r="M262" s="2"/>
      <c r="N262" s="2"/>
    </row>
    <row r="263" spans="1:14" outlineLevel="1" x14ac:dyDescent="0.25">
      <c r="A263" s="47" t="s">
        <v>556</v>
      </c>
      <c r="D263" s="2"/>
      <c r="E263" s="2"/>
      <c r="F263" s="2"/>
      <c r="G263" s="2"/>
      <c r="H263" s="31"/>
      <c r="K263" s="2"/>
      <c r="L263" s="2"/>
      <c r="M263" s="2"/>
      <c r="N263" s="2"/>
    </row>
    <row r="264" spans="1:14" outlineLevel="1" x14ac:dyDescent="0.25">
      <c r="A264" s="47" t="s">
        <v>557</v>
      </c>
      <c r="D264" s="2"/>
      <c r="E264" s="2"/>
      <c r="F264" s="2"/>
      <c r="G264" s="2"/>
      <c r="H264" s="31"/>
      <c r="K264" s="2"/>
      <c r="L264" s="2"/>
      <c r="M264" s="2"/>
      <c r="N264" s="2"/>
    </row>
    <row r="265" spans="1:14" outlineLevel="1" x14ac:dyDescent="0.25">
      <c r="A265" s="47" t="s">
        <v>558</v>
      </c>
      <c r="D265" s="2"/>
      <c r="E265" s="2"/>
      <c r="F265" s="2"/>
      <c r="G265" s="2"/>
      <c r="H265" s="31"/>
      <c r="K265" s="2"/>
      <c r="L265" s="2"/>
      <c r="M265" s="2"/>
      <c r="N265" s="2"/>
    </row>
    <row r="266" spans="1:14" outlineLevel="1" x14ac:dyDescent="0.25">
      <c r="A266" s="47" t="s">
        <v>559</v>
      </c>
      <c r="D266" s="2"/>
      <c r="E266" s="2"/>
      <c r="F266" s="2"/>
      <c r="G266" s="2"/>
      <c r="H266" s="31"/>
      <c r="K266" s="2"/>
      <c r="L266" s="2"/>
      <c r="M266" s="2"/>
      <c r="N266" s="2"/>
    </row>
    <row r="267" spans="1:14" outlineLevel="1" x14ac:dyDescent="0.25">
      <c r="A267" s="47" t="s">
        <v>560</v>
      </c>
      <c r="D267" s="2"/>
      <c r="E267" s="2"/>
      <c r="F267" s="2"/>
      <c r="G267" s="2"/>
      <c r="H267" s="31"/>
      <c r="K267" s="2"/>
      <c r="L267" s="2"/>
      <c r="M267" s="2"/>
      <c r="N267" s="2"/>
    </row>
    <row r="268" spans="1:14" outlineLevel="1" x14ac:dyDescent="0.25">
      <c r="A268" s="47" t="s">
        <v>561</v>
      </c>
      <c r="D268" s="2"/>
      <c r="E268" s="2"/>
      <c r="F268" s="2"/>
      <c r="G268" s="2"/>
      <c r="H268" s="31"/>
      <c r="K268" s="2"/>
      <c r="L268" s="2"/>
      <c r="M268" s="2"/>
      <c r="N268" s="2"/>
    </row>
    <row r="269" spans="1:14" outlineLevel="1" x14ac:dyDescent="0.25">
      <c r="A269" s="47" t="s">
        <v>562</v>
      </c>
      <c r="D269" s="2"/>
      <c r="E269" s="2"/>
      <c r="F269" s="2"/>
      <c r="G269" s="2"/>
      <c r="H269" s="31"/>
      <c r="K269" s="2"/>
      <c r="L269" s="2"/>
      <c r="M269" s="2"/>
      <c r="N269" s="2"/>
    </row>
    <row r="270" spans="1:14" outlineLevel="1" x14ac:dyDescent="0.25">
      <c r="A270" s="47" t="s">
        <v>563</v>
      </c>
      <c r="D270" s="2"/>
      <c r="E270" s="2"/>
      <c r="F270" s="2"/>
      <c r="G270" s="2"/>
      <c r="H270" s="31"/>
      <c r="K270" s="2"/>
      <c r="L270" s="2"/>
      <c r="M270" s="2"/>
      <c r="N270" s="2"/>
    </row>
    <row r="271" spans="1:14" outlineLevel="1" x14ac:dyDescent="0.25">
      <c r="A271" s="47" t="s">
        <v>564</v>
      </c>
      <c r="D271" s="2"/>
      <c r="E271" s="2"/>
      <c r="F271" s="2"/>
      <c r="G271" s="2"/>
      <c r="H271" s="31"/>
      <c r="K271" s="2"/>
      <c r="L271" s="2"/>
      <c r="M271" s="2"/>
      <c r="N271" s="2"/>
    </row>
    <row r="272" spans="1:14" outlineLevel="1" x14ac:dyDescent="0.25">
      <c r="A272" s="47" t="s">
        <v>565</v>
      </c>
      <c r="D272" s="2"/>
      <c r="E272" s="2"/>
      <c r="F272" s="2"/>
      <c r="G272" s="2"/>
      <c r="H272" s="31"/>
      <c r="K272" s="2"/>
      <c r="L272" s="2"/>
      <c r="M272" s="2"/>
      <c r="N272" s="2"/>
    </row>
    <row r="273" spans="1:14" outlineLevel="1" x14ac:dyDescent="0.25">
      <c r="A273" s="47" t="s">
        <v>566</v>
      </c>
      <c r="D273" s="2"/>
      <c r="E273" s="2"/>
      <c r="F273" s="2"/>
      <c r="G273" s="2"/>
      <c r="H273" s="31"/>
      <c r="K273" s="2"/>
      <c r="L273" s="2"/>
      <c r="M273" s="2"/>
      <c r="N273" s="2"/>
    </row>
    <row r="274" spans="1:14" outlineLevel="1" x14ac:dyDescent="0.25">
      <c r="A274" s="47" t="s">
        <v>567</v>
      </c>
      <c r="D274" s="2"/>
      <c r="E274" s="2"/>
      <c r="F274" s="2"/>
      <c r="G274" s="2"/>
      <c r="H274" s="31"/>
      <c r="K274" s="2"/>
      <c r="L274" s="2"/>
      <c r="M274" s="2"/>
      <c r="N274" s="2"/>
    </row>
    <row r="275" spans="1:14" outlineLevel="1" x14ac:dyDescent="0.25">
      <c r="A275" s="47" t="s">
        <v>568</v>
      </c>
      <c r="D275" s="2"/>
      <c r="E275" s="2"/>
      <c r="F275" s="2"/>
      <c r="G275" s="2"/>
      <c r="H275" s="31"/>
      <c r="K275" s="2"/>
      <c r="L275" s="2"/>
      <c r="M275" s="2"/>
      <c r="N275" s="2"/>
    </row>
    <row r="276" spans="1:14" outlineLevel="1" x14ac:dyDescent="0.25">
      <c r="A276" s="47" t="s">
        <v>569</v>
      </c>
      <c r="D276" s="2"/>
      <c r="E276" s="2"/>
      <c r="F276" s="2"/>
      <c r="G276" s="2"/>
      <c r="H276" s="31"/>
      <c r="K276" s="2"/>
      <c r="L276" s="2"/>
      <c r="M276" s="2"/>
      <c r="N276" s="2"/>
    </row>
    <row r="277" spans="1:14" outlineLevel="1" x14ac:dyDescent="0.25">
      <c r="A277" s="47" t="s">
        <v>570</v>
      </c>
      <c r="D277" s="2"/>
      <c r="E277" s="2"/>
      <c r="F277" s="2"/>
      <c r="G277" s="2"/>
      <c r="H277" s="31"/>
      <c r="K277" s="2"/>
      <c r="L277" s="2"/>
      <c r="M277" s="2"/>
      <c r="N277" s="2"/>
    </row>
    <row r="278" spans="1:14" outlineLevel="1" x14ac:dyDescent="0.25">
      <c r="A278" s="47" t="s">
        <v>571</v>
      </c>
      <c r="D278" s="2"/>
      <c r="E278" s="2"/>
      <c r="F278" s="2"/>
      <c r="G278" s="2"/>
      <c r="H278" s="31"/>
      <c r="K278" s="2"/>
      <c r="L278" s="2"/>
      <c r="M278" s="2"/>
      <c r="N278" s="2"/>
    </row>
    <row r="279" spans="1:14" outlineLevel="1" x14ac:dyDescent="0.25">
      <c r="A279" s="47" t="s">
        <v>572</v>
      </c>
      <c r="D279" s="2"/>
      <c r="E279" s="2"/>
      <c r="F279" s="2"/>
      <c r="G279" s="2"/>
      <c r="H279" s="31"/>
      <c r="K279" s="2"/>
      <c r="L279" s="2"/>
      <c r="M279" s="2"/>
      <c r="N279" s="2"/>
    </row>
    <row r="280" spans="1:14" outlineLevel="1" x14ac:dyDescent="0.25">
      <c r="A280" s="47" t="s">
        <v>573</v>
      </c>
      <c r="D280" s="2"/>
      <c r="E280" s="2"/>
      <c r="F280" s="2"/>
      <c r="G280" s="2"/>
      <c r="H280" s="31"/>
      <c r="K280" s="2"/>
      <c r="L280" s="2"/>
      <c r="M280" s="2"/>
      <c r="N280" s="2"/>
    </row>
    <row r="281" spans="1:14" outlineLevel="1" x14ac:dyDescent="0.25">
      <c r="A281" s="47" t="s">
        <v>574</v>
      </c>
      <c r="D281" s="2"/>
      <c r="E281" s="2"/>
      <c r="F281" s="2"/>
      <c r="G281" s="2"/>
      <c r="H281" s="31"/>
      <c r="K281" s="2"/>
      <c r="L281" s="2"/>
      <c r="M281" s="2"/>
      <c r="N281" s="2"/>
    </row>
    <row r="282" spans="1:14" outlineLevel="1" x14ac:dyDescent="0.25">
      <c r="A282" s="47" t="s">
        <v>575</v>
      </c>
      <c r="D282" s="2"/>
      <c r="E282" s="2"/>
      <c r="F282" s="2"/>
      <c r="G282" s="2"/>
      <c r="H282" s="31"/>
      <c r="K282" s="2"/>
      <c r="L282" s="2"/>
      <c r="M282" s="2"/>
      <c r="N282" s="2"/>
    </row>
    <row r="283" spans="1:14" outlineLevel="1" x14ac:dyDescent="0.25">
      <c r="A283" s="47" t="s">
        <v>576</v>
      </c>
      <c r="D283" s="2"/>
      <c r="E283" s="2"/>
      <c r="F283" s="2"/>
      <c r="G283" s="2"/>
      <c r="H283" s="31"/>
      <c r="K283" s="2"/>
      <c r="L283" s="2"/>
      <c r="M283" s="2"/>
      <c r="N283" s="2"/>
    </row>
    <row r="284" spans="1:14" outlineLevel="1" x14ac:dyDescent="0.25">
      <c r="A284" s="47" t="s">
        <v>577</v>
      </c>
      <c r="D284" s="2"/>
      <c r="E284" s="2"/>
      <c r="F284" s="2"/>
      <c r="G284" s="2"/>
      <c r="H284" s="31"/>
      <c r="K284" s="2"/>
      <c r="L284" s="2"/>
      <c r="M284" s="2"/>
      <c r="N284" s="2"/>
    </row>
    <row r="285" spans="1:14" ht="18.75" x14ac:dyDescent="0.25">
      <c r="A285" s="44"/>
      <c r="B285" s="44" t="s">
        <v>578</v>
      </c>
      <c r="C285" s="44"/>
      <c r="D285" s="44"/>
      <c r="E285" s="44"/>
      <c r="F285" s="45"/>
      <c r="G285" s="46"/>
      <c r="H285" s="31"/>
      <c r="I285" s="37"/>
      <c r="J285" s="37"/>
      <c r="K285" s="37"/>
      <c r="L285" s="37"/>
      <c r="M285" s="39"/>
    </row>
    <row r="286" spans="1:14" ht="18.75" x14ac:dyDescent="0.25">
      <c r="A286" s="97" t="s">
        <v>579</v>
      </c>
      <c r="B286" s="98"/>
      <c r="C286" s="98"/>
      <c r="D286" s="98"/>
      <c r="E286" s="98"/>
      <c r="F286" s="99"/>
      <c r="G286" s="98"/>
      <c r="H286" s="31"/>
      <c r="I286" s="37"/>
      <c r="J286" s="37"/>
      <c r="K286" s="37"/>
      <c r="L286" s="37"/>
      <c r="M286" s="39"/>
    </row>
    <row r="287" spans="1:14" ht="18.75" x14ac:dyDescent="0.25">
      <c r="A287" s="97" t="s">
        <v>580</v>
      </c>
      <c r="B287" s="98"/>
      <c r="C287" s="98"/>
      <c r="D287" s="98"/>
      <c r="E287" s="98"/>
      <c r="F287" s="99"/>
      <c r="G287" s="98"/>
      <c r="H287" s="31"/>
      <c r="I287" s="37"/>
      <c r="J287" s="37"/>
      <c r="K287" s="37"/>
      <c r="L287" s="37"/>
      <c r="M287" s="39"/>
    </row>
    <row r="288" spans="1:14" x14ac:dyDescent="0.25">
      <c r="A288" s="47" t="s">
        <v>581</v>
      </c>
      <c r="B288" s="67" t="s">
        <v>582</v>
      </c>
      <c r="C288" s="100">
        <f>ROW(B38)</f>
        <v>38</v>
      </c>
      <c r="D288" s="66"/>
      <c r="E288" s="66"/>
      <c r="F288" s="66"/>
      <c r="G288" s="66"/>
      <c r="H288" s="31"/>
      <c r="I288" s="49"/>
      <c r="J288" s="101"/>
      <c r="L288" s="66"/>
      <c r="M288" s="66"/>
      <c r="N288" s="66"/>
    </row>
    <row r="289" spans="1:14" x14ac:dyDescent="0.25">
      <c r="A289" s="47" t="s">
        <v>583</v>
      </c>
      <c r="B289" s="67" t="s">
        <v>584</v>
      </c>
      <c r="C289" s="100">
        <f>ROW(B39)</f>
        <v>39</v>
      </c>
      <c r="E289" s="66"/>
      <c r="F289" s="66"/>
      <c r="H289" s="31"/>
      <c r="I289" s="49"/>
      <c r="J289" s="101"/>
      <c r="L289" s="66"/>
      <c r="M289" s="66"/>
    </row>
    <row r="290" spans="1:14" x14ac:dyDescent="0.25">
      <c r="A290" s="47" t="s">
        <v>585</v>
      </c>
      <c r="B290" s="67" t="s">
        <v>586</v>
      </c>
      <c r="C290" s="102" t="str">
        <f>C30</f>
        <v>BAWAG :: Covered Bond Label</v>
      </c>
      <c r="G290" s="103"/>
      <c r="H290" s="31"/>
      <c r="I290" s="49"/>
      <c r="J290" s="101"/>
      <c r="K290" s="101"/>
      <c r="L290" s="103"/>
      <c r="M290" s="66"/>
      <c r="N290" s="103"/>
    </row>
    <row r="291" spans="1:14" x14ac:dyDescent="0.25">
      <c r="A291" s="47" t="s">
        <v>587</v>
      </c>
      <c r="B291" s="67" t="s">
        <v>588</v>
      </c>
      <c r="C291" s="100" t="str">
        <f ca="1">IF(ISREF(INDIRECT("'B1. HTT Mortgage Assets'!A1")),ROW('[1]B1. HTT Mortgage Assets'!B43)&amp;" for Mortgage Assets","")</f>
        <v>43 for Mortgage Assets</v>
      </c>
      <c r="D291" s="100" t="str">
        <f ca="1">IF(ISREF(INDIRECT("'B2. HTT Public Sector Assets'!A1")),ROW('[1]B2. HTT Public Sector Assets'!B48)&amp; " for Public Sector Assets","")</f>
        <v/>
      </c>
      <c r="E291" s="103"/>
      <c r="F291" s="66"/>
      <c r="H291" s="31"/>
      <c r="I291" s="49"/>
      <c r="J291" s="101"/>
    </row>
    <row r="292" spans="1:14" x14ac:dyDescent="0.25">
      <c r="A292" s="47" t="s">
        <v>589</v>
      </c>
      <c r="B292" s="67" t="s">
        <v>590</v>
      </c>
      <c r="C292" s="100">
        <f>ROW(B52)</f>
        <v>52</v>
      </c>
      <c r="G292" s="103"/>
      <c r="H292" s="31"/>
      <c r="I292" s="49"/>
      <c r="J292" s="2"/>
      <c r="K292" s="101"/>
      <c r="L292" s="103"/>
      <c r="N292" s="103"/>
    </row>
    <row r="293" spans="1:14" x14ac:dyDescent="0.25">
      <c r="A293" s="47" t="s">
        <v>591</v>
      </c>
      <c r="B293" s="67" t="s">
        <v>592</v>
      </c>
      <c r="C293" s="104" t="str">
        <f ca="1">IF(ISREF(INDIRECT("'B1. HTT Mortgage Assets'!A1")),ROW('[1]B1. HTT Mortgage Assets'!B186)&amp;" for Residential Mortgage Assets","")</f>
        <v>186 for Residential Mortgage Assets</v>
      </c>
      <c r="D293" s="100" t="str">
        <f ca="1">IF(ISREF(INDIRECT("'B1. HTT Mortgage Assets'!A1")),ROW('[1]B1. HTT Mortgage Assets'!B424 )&amp; " for Commercial Mortgage Assets","")</f>
        <v>424 for Commercial Mortgage Assets</v>
      </c>
      <c r="E293" s="103"/>
      <c r="F293" s="100" t="str">
        <f ca="1">IF(ISREF(INDIRECT("'B2. HTT Public Sector Assets'!A1")),ROW('[1]B2. HTT Public Sector Assets'!B18)&amp; " for Public Sector Assets","")</f>
        <v/>
      </c>
      <c r="G293" s="100" t="str">
        <f ca="1">IF(ISREF(INDIRECT("'B3. HTT Shipping Assets'!A1")),ROW('[1]B3. HTT Shipping Assets'!B116)&amp; " for Shipping Assets","")</f>
        <v/>
      </c>
      <c r="H293" s="31"/>
      <c r="I293" s="49"/>
      <c r="M293" s="103"/>
    </row>
    <row r="294" spans="1:14" x14ac:dyDescent="0.25">
      <c r="A294" s="47" t="s">
        <v>593</v>
      </c>
      <c r="B294" s="67" t="s">
        <v>594</v>
      </c>
      <c r="C294" s="104" t="s">
        <v>595</v>
      </c>
      <c r="H294" s="31"/>
      <c r="I294" s="49"/>
      <c r="J294" s="101"/>
      <c r="M294" s="103"/>
    </row>
    <row r="295" spans="1:14" x14ac:dyDescent="0.25">
      <c r="A295" s="47" t="s">
        <v>596</v>
      </c>
      <c r="B295" s="67" t="s">
        <v>597</v>
      </c>
      <c r="C295" s="100" t="str">
        <f ca="1">IF(ISREF(INDIRECT("'B1. HTT Mortgage Assets'!A1")),ROW('[1]B1. HTT Mortgage Assets'!B149)&amp;" for Mortgage Assets","")</f>
        <v>149 for Mortgage Assets</v>
      </c>
      <c r="D295" s="100" t="str">
        <f ca="1">IF(ISREF(INDIRECT("'B2. HTT Public Sector Assets'!A1")),ROW('[1]B2. HTT Public Sector Assets'!B129)&amp;" for Public Sector Assets","")</f>
        <v/>
      </c>
      <c r="F295" s="100" t="str">
        <f ca="1">IF(ISREF(INDIRECT("'B3. HTT Shipping Assets'!A1")),ROW('[1]B3. HTT Shipping Assets'!D80)&amp;" for Shipping Assets","")</f>
        <v/>
      </c>
      <c r="H295" s="31"/>
      <c r="I295" s="49"/>
      <c r="J295" s="101"/>
      <c r="L295" s="103"/>
      <c r="M295" s="103"/>
    </row>
    <row r="296" spans="1:14" x14ac:dyDescent="0.25">
      <c r="A296" s="47" t="s">
        <v>598</v>
      </c>
      <c r="B296" s="67" t="s">
        <v>599</v>
      </c>
      <c r="C296" s="100">
        <f>ROW(B111)</f>
        <v>111</v>
      </c>
      <c r="F296" s="103"/>
      <c r="H296" s="31"/>
      <c r="I296" s="49"/>
      <c r="J296" s="101"/>
      <c r="L296" s="103"/>
      <c r="M296" s="103"/>
    </row>
    <row r="297" spans="1:14" x14ac:dyDescent="0.25">
      <c r="A297" s="47" t="s">
        <v>600</v>
      </c>
      <c r="B297" s="67" t="s">
        <v>601</v>
      </c>
      <c r="C297" s="100">
        <f>ROW(B163)</f>
        <v>163</v>
      </c>
      <c r="E297" s="103"/>
      <c r="F297" s="103"/>
      <c r="H297" s="31"/>
      <c r="J297" s="101"/>
      <c r="L297" s="103"/>
    </row>
    <row r="298" spans="1:14" x14ac:dyDescent="0.25">
      <c r="A298" s="47" t="s">
        <v>602</v>
      </c>
      <c r="B298" s="67" t="s">
        <v>603</v>
      </c>
      <c r="C298" s="100">
        <f>ROW(B137)</f>
        <v>137</v>
      </c>
      <c r="E298" s="103"/>
      <c r="F298" s="103"/>
      <c r="H298" s="31"/>
      <c r="I298" s="49"/>
      <c r="J298" s="101"/>
      <c r="L298" s="103"/>
    </row>
    <row r="299" spans="1:14" x14ac:dyDescent="0.25">
      <c r="A299" s="47" t="s">
        <v>604</v>
      </c>
      <c r="B299" s="67" t="s">
        <v>605</v>
      </c>
      <c r="C299" s="53"/>
      <c r="E299" s="103"/>
      <c r="H299" s="31"/>
      <c r="I299" s="49"/>
      <c r="L299" s="103"/>
      <c r="M299" s="34" t="s">
        <v>606</v>
      </c>
    </row>
    <row r="300" spans="1:14" x14ac:dyDescent="0.25">
      <c r="A300" s="47" t="s">
        <v>607</v>
      </c>
      <c r="B300" s="67" t="s">
        <v>608</v>
      </c>
      <c r="C300" s="100" t="s">
        <v>609</v>
      </c>
      <c r="D300" s="100" t="s">
        <v>610</v>
      </c>
      <c r="E300" s="103"/>
      <c r="F300" s="100" t="s">
        <v>611</v>
      </c>
      <c r="H300" s="31"/>
      <c r="I300" s="49"/>
      <c r="K300" s="101"/>
      <c r="L300" s="103"/>
      <c r="M300" s="34" t="s">
        <v>612</v>
      </c>
    </row>
    <row r="301" spans="1:14" outlineLevel="1" x14ac:dyDescent="0.25">
      <c r="A301" s="47" t="s">
        <v>613</v>
      </c>
      <c r="B301" s="67" t="s">
        <v>614</v>
      </c>
      <c r="C301" s="100" t="s">
        <v>615</v>
      </c>
      <c r="H301" s="31"/>
      <c r="I301" s="49"/>
      <c r="K301" s="101"/>
      <c r="L301" s="103"/>
      <c r="M301" s="34" t="s">
        <v>616</v>
      </c>
    </row>
    <row r="302" spans="1:14" outlineLevel="1" x14ac:dyDescent="0.25">
      <c r="A302" s="47" t="s">
        <v>617</v>
      </c>
      <c r="B302" s="67" t="s">
        <v>618</v>
      </c>
      <c r="C302" s="100" t="str">
        <f>ROW('[1]C. HTT Harmonised Glossary'!B18)&amp;" for Harmonised Glossary"</f>
        <v>18 for Harmonised Glossary</v>
      </c>
      <c r="H302" s="31"/>
      <c r="I302" s="49"/>
      <c r="K302" s="101"/>
      <c r="L302" s="103"/>
      <c r="M302" s="34" t="s">
        <v>619</v>
      </c>
    </row>
    <row r="303" spans="1:14" outlineLevel="1" x14ac:dyDescent="0.25">
      <c r="A303" s="47" t="s">
        <v>620</v>
      </c>
      <c r="B303" s="67" t="s">
        <v>621</v>
      </c>
      <c r="C303" s="100">
        <f>ROW(B65)</f>
        <v>65</v>
      </c>
      <c r="H303" s="31"/>
      <c r="I303" s="49"/>
      <c r="J303" s="101"/>
      <c r="K303" s="101"/>
      <c r="L303" s="103"/>
    </row>
    <row r="304" spans="1:14" outlineLevel="1" x14ac:dyDescent="0.25">
      <c r="A304" s="47" t="s">
        <v>622</v>
      </c>
      <c r="B304" s="67" t="s">
        <v>623</v>
      </c>
      <c r="C304" s="100">
        <f>ROW(B88)</f>
        <v>88</v>
      </c>
      <c r="H304" s="31"/>
      <c r="I304" s="49"/>
      <c r="J304" s="101"/>
      <c r="K304" s="101"/>
      <c r="L304" s="103"/>
    </row>
    <row r="305" spans="1:14" outlineLevel="1" x14ac:dyDescent="0.25">
      <c r="A305" s="47" t="s">
        <v>624</v>
      </c>
      <c r="B305" s="67" t="s">
        <v>625</v>
      </c>
      <c r="C305" s="100" t="s">
        <v>626</v>
      </c>
      <c r="E305" s="103"/>
      <c r="H305" s="31"/>
      <c r="I305" s="49"/>
      <c r="J305" s="101"/>
      <c r="K305" s="101"/>
      <c r="L305" s="103"/>
      <c r="N305" s="32"/>
    </row>
    <row r="306" spans="1:14" outlineLevel="1" x14ac:dyDescent="0.25">
      <c r="A306" s="47" t="s">
        <v>627</v>
      </c>
      <c r="B306" s="67" t="s">
        <v>628</v>
      </c>
      <c r="C306" s="100">
        <v>44</v>
      </c>
      <c r="E306" s="103"/>
      <c r="H306" s="31"/>
      <c r="I306" s="49"/>
      <c r="J306" s="101"/>
      <c r="K306" s="101"/>
      <c r="L306" s="103"/>
      <c r="N306" s="32"/>
    </row>
    <row r="307" spans="1:14" outlineLevel="1" x14ac:dyDescent="0.25">
      <c r="A307" s="47" t="s">
        <v>629</v>
      </c>
      <c r="B307" s="67" t="s">
        <v>630</v>
      </c>
      <c r="C307" s="100" t="str">
        <f ca="1">IF(ISREF(INDIRECT("'B1. HTT Mortgage Assets'!A1")),ROW('[1]B1. HTT Mortgage Assets'!B179)&amp; " for Mortgage Assets","")</f>
        <v>179 for Mortgage Assets</v>
      </c>
      <c r="D307" s="100" t="str">
        <f ca="1">IF(ISREF(INDIRECT("'B2. HTT Public Sector Assets'!A1")),ROW('[1]B2. HTT Public Sector Assets'!B166)&amp; " for Public Sector Assets","")</f>
        <v/>
      </c>
      <c r="E307" s="103"/>
      <c r="F307" s="100" t="str">
        <f ca="1">IF(ISREF(INDIRECT("'B3. HTT Shipping Assets'!A1")),ROW('[1]B3. HTT Shipping Assets'!D110)&amp; " for Shipping Assets","")</f>
        <v/>
      </c>
      <c r="H307" s="31"/>
      <c r="I307" s="49"/>
      <c r="J307" s="101"/>
      <c r="K307" s="101"/>
      <c r="L307" s="103"/>
      <c r="N307" s="32"/>
    </row>
    <row r="308" spans="1:14" outlineLevel="1" x14ac:dyDescent="0.25">
      <c r="A308" s="47" t="s">
        <v>631</v>
      </c>
      <c r="B308" s="49"/>
      <c r="E308" s="103"/>
      <c r="H308" s="31"/>
      <c r="I308" s="49"/>
      <c r="J308" s="101"/>
      <c r="K308" s="101"/>
      <c r="L308" s="103"/>
      <c r="N308" s="32"/>
    </row>
    <row r="309" spans="1:14" outlineLevel="1" x14ac:dyDescent="0.25">
      <c r="A309" s="47" t="s">
        <v>632</v>
      </c>
      <c r="E309" s="103"/>
      <c r="H309" s="31"/>
      <c r="I309" s="49"/>
      <c r="J309" s="101"/>
      <c r="K309" s="101"/>
      <c r="L309" s="103"/>
      <c r="N309" s="32"/>
    </row>
    <row r="310" spans="1:14" outlineLevel="1" x14ac:dyDescent="0.25">
      <c r="A310" s="47" t="s">
        <v>633</v>
      </c>
      <c r="H310" s="31"/>
      <c r="N310" s="32"/>
    </row>
    <row r="311" spans="1:14" ht="37.5" x14ac:dyDescent="0.25">
      <c r="A311" s="45"/>
      <c r="B311" s="44" t="s">
        <v>178</v>
      </c>
      <c r="C311" s="45"/>
      <c r="D311" s="45"/>
      <c r="E311" s="45"/>
      <c r="F311" s="45"/>
      <c r="G311" s="46"/>
      <c r="H311" s="31"/>
      <c r="I311" s="37"/>
      <c r="J311" s="39"/>
      <c r="K311" s="39"/>
      <c r="L311" s="39"/>
      <c r="M311" s="39"/>
      <c r="N311" s="32"/>
    </row>
    <row r="312" spans="1:14" x14ac:dyDescent="0.25">
      <c r="A312" s="47" t="s">
        <v>634</v>
      </c>
      <c r="B312" s="61" t="s">
        <v>635</v>
      </c>
      <c r="C312" s="34" t="s">
        <v>183</v>
      </c>
      <c r="H312" s="31"/>
      <c r="I312" s="62"/>
      <c r="J312" s="101"/>
      <c r="N312" s="32"/>
    </row>
    <row r="313" spans="1:14" outlineLevel="1" x14ac:dyDescent="0.25">
      <c r="A313" s="47" t="s">
        <v>636</v>
      </c>
      <c r="B313" s="61" t="s">
        <v>637</v>
      </c>
      <c r="C313" s="34" t="s">
        <v>183</v>
      </c>
      <c r="H313" s="31"/>
      <c r="I313" s="62"/>
      <c r="J313" s="101"/>
      <c r="N313" s="32"/>
    </row>
    <row r="314" spans="1:14" outlineLevel="1" x14ac:dyDescent="0.25">
      <c r="A314" s="47" t="s">
        <v>638</v>
      </c>
      <c r="B314" s="61" t="s">
        <v>639</v>
      </c>
      <c r="C314" s="34" t="s">
        <v>183</v>
      </c>
      <c r="H314" s="31"/>
      <c r="I314" s="62"/>
      <c r="J314" s="101"/>
      <c r="N314" s="32"/>
    </row>
    <row r="315" spans="1:14" outlineLevel="1" x14ac:dyDescent="0.25">
      <c r="A315" s="47" t="s">
        <v>640</v>
      </c>
      <c r="B315" s="62"/>
      <c r="C315" s="101"/>
      <c r="H315" s="31"/>
      <c r="I315" s="62"/>
      <c r="J315" s="101"/>
      <c r="N315" s="32"/>
    </row>
    <row r="316" spans="1:14" outlineLevel="1" x14ac:dyDescent="0.25">
      <c r="A316" s="47" t="s">
        <v>641</v>
      </c>
      <c r="B316" s="62"/>
      <c r="C316" s="101"/>
      <c r="H316" s="31"/>
      <c r="I316" s="62"/>
      <c r="J316" s="101"/>
      <c r="N316" s="32"/>
    </row>
    <row r="317" spans="1:14" outlineLevel="1" x14ac:dyDescent="0.25">
      <c r="A317" s="47" t="s">
        <v>642</v>
      </c>
      <c r="B317" s="62"/>
      <c r="C317" s="101"/>
      <c r="H317" s="31"/>
      <c r="I317" s="62"/>
      <c r="J317" s="101"/>
      <c r="N317" s="32"/>
    </row>
    <row r="318" spans="1:14" outlineLevel="1" x14ac:dyDescent="0.25">
      <c r="A318" s="47" t="s">
        <v>643</v>
      </c>
      <c r="B318" s="62"/>
      <c r="C318" s="101"/>
      <c r="H318" s="31"/>
      <c r="I318" s="62"/>
      <c r="J318" s="101"/>
      <c r="N318" s="32"/>
    </row>
    <row r="319" spans="1:14" ht="18.75" x14ac:dyDescent="0.25">
      <c r="A319" s="45"/>
      <c r="B319" s="44" t="s">
        <v>179</v>
      </c>
      <c r="C319" s="45"/>
      <c r="D319" s="45"/>
      <c r="E319" s="45"/>
      <c r="F319" s="45"/>
      <c r="G319" s="46"/>
      <c r="H319" s="31"/>
      <c r="I319" s="37"/>
      <c r="J319" s="39"/>
      <c r="K319" s="39"/>
      <c r="L319" s="39"/>
      <c r="M319" s="39"/>
      <c r="N319" s="32"/>
    </row>
    <row r="320" spans="1:14" ht="15" customHeight="1" outlineLevel="1" x14ac:dyDescent="0.25">
      <c r="A320" s="56"/>
      <c r="B320" s="57" t="s">
        <v>644</v>
      </c>
      <c r="C320" s="56"/>
      <c r="D320" s="56"/>
      <c r="E320" s="58"/>
      <c r="F320" s="59"/>
      <c r="G320" s="59"/>
      <c r="H320" s="31"/>
      <c r="L320" s="31"/>
      <c r="M320" s="31"/>
      <c r="N320" s="32"/>
    </row>
    <row r="321" spans="1:14" outlineLevel="1" x14ac:dyDescent="0.25">
      <c r="A321" s="47" t="s">
        <v>645</v>
      </c>
      <c r="B321" s="67" t="s">
        <v>646</v>
      </c>
      <c r="C321" s="34" t="s">
        <v>183</v>
      </c>
      <c r="H321" s="31"/>
      <c r="I321" s="32"/>
      <c r="J321" s="32"/>
      <c r="K321" s="32"/>
      <c r="L321" s="32"/>
      <c r="M321" s="32"/>
      <c r="N321" s="32"/>
    </row>
    <row r="322" spans="1:14" outlineLevel="1" x14ac:dyDescent="0.25">
      <c r="A322" s="47" t="s">
        <v>647</v>
      </c>
      <c r="B322" s="67" t="s">
        <v>648</v>
      </c>
      <c r="C322" s="34" t="s">
        <v>183</v>
      </c>
      <c r="H322" s="31"/>
      <c r="I322" s="32"/>
      <c r="J322" s="32"/>
      <c r="K322" s="32"/>
      <c r="L322" s="32"/>
      <c r="M322" s="32"/>
      <c r="N322" s="32"/>
    </row>
    <row r="323" spans="1:14" outlineLevel="1" x14ac:dyDescent="0.25">
      <c r="A323" s="47" t="s">
        <v>649</v>
      </c>
      <c r="B323" s="67" t="s">
        <v>650</v>
      </c>
      <c r="C323" s="34" t="s">
        <v>183</v>
      </c>
      <c r="H323" s="31"/>
      <c r="I323" s="32"/>
      <c r="J323" s="32"/>
      <c r="K323" s="32"/>
      <c r="L323" s="32"/>
      <c r="M323" s="32"/>
      <c r="N323" s="32"/>
    </row>
    <row r="324" spans="1:14" outlineLevel="1" x14ac:dyDescent="0.25">
      <c r="A324" s="47" t="s">
        <v>651</v>
      </c>
      <c r="B324" s="67" t="s">
        <v>652</v>
      </c>
      <c r="C324" s="34" t="s">
        <v>183</v>
      </c>
      <c r="H324" s="31"/>
      <c r="I324" s="32"/>
      <c r="J324" s="32"/>
      <c r="K324" s="32"/>
      <c r="L324" s="32"/>
      <c r="M324" s="32"/>
      <c r="N324" s="32"/>
    </row>
    <row r="325" spans="1:14" outlineLevel="1" x14ac:dyDescent="0.25">
      <c r="A325" s="47" t="s">
        <v>653</v>
      </c>
      <c r="B325" s="67" t="s">
        <v>654</v>
      </c>
      <c r="C325" s="34" t="s">
        <v>183</v>
      </c>
      <c r="H325" s="31"/>
      <c r="I325" s="32"/>
      <c r="J325" s="32"/>
      <c r="K325" s="32"/>
      <c r="L325" s="32"/>
      <c r="M325" s="32"/>
      <c r="N325" s="32"/>
    </row>
    <row r="326" spans="1:14" outlineLevel="1" x14ac:dyDescent="0.25">
      <c r="A326" s="47" t="s">
        <v>655</v>
      </c>
      <c r="B326" s="67" t="s">
        <v>656</v>
      </c>
      <c r="C326" s="34" t="s">
        <v>183</v>
      </c>
      <c r="H326" s="31"/>
      <c r="I326" s="32"/>
      <c r="J326" s="32"/>
      <c r="K326" s="32"/>
      <c r="L326" s="32"/>
      <c r="M326" s="32"/>
      <c r="N326" s="32"/>
    </row>
    <row r="327" spans="1:14" outlineLevel="1" x14ac:dyDescent="0.25">
      <c r="A327" s="47" t="s">
        <v>657</v>
      </c>
      <c r="B327" s="67" t="s">
        <v>658</v>
      </c>
      <c r="C327" s="34" t="s">
        <v>183</v>
      </c>
      <c r="H327" s="31"/>
      <c r="I327" s="32"/>
      <c r="J327" s="32"/>
      <c r="K327" s="32"/>
      <c r="L327" s="32"/>
      <c r="M327" s="32"/>
      <c r="N327" s="32"/>
    </row>
    <row r="328" spans="1:14" outlineLevel="1" x14ac:dyDescent="0.25">
      <c r="A328" s="47" t="s">
        <v>659</v>
      </c>
      <c r="B328" s="67" t="s">
        <v>660</v>
      </c>
      <c r="C328" s="34" t="s">
        <v>183</v>
      </c>
      <c r="H328" s="31"/>
      <c r="I328" s="32"/>
      <c r="J328" s="32"/>
      <c r="K328" s="32"/>
      <c r="L328" s="32"/>
      <c r="M328" s="32"/>
      <c r="N328" s="32"/>
    </row>
    <row r="329" spans="1:14" outlineLevel="1" x14ac:dyDescent="0.25">
      <c r="A329" s="47" t="s">
        <v>661</v>
      </c>
      <c r="B329" s="67" t="s">
        <v>662</v>
      </c>
      <c r="C329" s="34" t="s">
        <v>183</v>
      </c>
      <c r="H329" s="31"/>
      <c r="I329" s="32"/>
      <c r="J329" s="32"/>
      <c r="K329" s="32"/>
      <c r="L329" s="32"/>
      <c r="M329" s="32"/>
      <c r="N329" s="32"/>
    </row>
    <row r="330" spans="1:14" outlineLevel="1" x14ac:dyDescent="0.25">
      <c r="A330" s="47" t="s">
        <v>663</v>
      </c>
      <c r="B330" s="74" t="s">
        <v>664</v>
      </c>
      <c r="H330" s="31"/>
      <c r="I330" s="32"/>
      <c r="J330" s="32"/>
      <c r="K330" s="32"/>
      <c r="L330" s="32"/>
      <c r="M330" s="32"/>
      <c r="N330" s="32"/>
    </row>
    <row r="331" spans="1:14" outlineLevel="1" x14ac:dyDescent="0.25">
      <c r="A331" s="47" t="s">
        <v>665</v>
      </c>
      <c r="B331" s="74" t="s">
        <v>664</v>
      </c>
      <c r="H331" s="31"/>
      <c r="I331" s="32"/>
      <c r="J331" s="32"/>
      <c r="K331" s="32"/>
      <c r="L331" s="32"/>
      <c r="M331" s="32"/>
      <c r="N331" s="32"/>
    </row>
    <row r="332" spans="1:14" outlineLevel="1" x14ac:dyDescent="0.25">
      <c r="A332" s="47" t="s">
        <v>666</v>
      </c>
      <c r="B332" s="74" t="s">
        <v>664</v>
      </c>
      <c r="H332" s="31"/>
      <c r="I332" s="32"/>
      <c r="J332" s="32"/>
      <c r="K332" s="32"/>
      <c r="L332" s="32"/>
      <c r="M332" s="32"/>
      <c r="N332" s="32"/>
    </row>
    <row r="333" spans="1:14" outlineLevel="1" x14ac:dyDescent="0.25">
      <c r="A333" s="47" t="s">
        <v>667</v>
      </c>
      <c r="B333" s="74" t="s">
        <v>664</v>
      </c>
      <c r="H333" s="31"/>
      <c r="I333" s="32"/>
      <c r="J333" s="32"/>
      <c r="K333" s="32"/>
      <c r="L333" s="32"/>
      <c r="M333" s="32"/>
      <c r="N333" s="32"/>
    </row>
    <row r="334" spans="1:14" outlineLevel="1" x14ac:dyDescent="0.25">
      <c r="A334" s="47" t="s">
        <v>668</v>
      </c>
      <c r="B334" s="74" t="s">
        <v>664</v>
      </c>
      <c r="H334" s="31"/>
      <c r="I334" s="32"/>
      <c r="J334" s="32"/>
      <c r="K334" s="32"/>
      <c r="L334" s="32"/>
      <c r="M334" s="32"/>
      <c r="N334" s="32"/>
    </row>
    <row r="335" spans="1:14" outlineLevel="1" x14ac:dyDescent="0.25">
      <c r="A335" s="47" t="s">
        <v>669</v>
      </c>
      <c r="B335" s="74" t="s">
        <v>664</v>
      </c>
      <c r="H335" s="31"/>
      <c r="I335" s="32"/>
      <c r="J335" s="32"/>
      <c r="K335" s="32"/>
      <c r="L335" s="32"/>
      <c r="M335" s="32"/>
      <c r="N335" s="32"/>
    </row>
    <row r="336" spans="1:14" outlineLevel="1" x14ac:dyDescent="0.25">
      <c r="A336" s="47" t="s">
        <v>670</v>
      </c>
      <c r="B336" s="74" t="s">
        <v>664</v>
      </c>
      <c r="H336" s="31"/>
      <c r="I336" s="32"/>
      <c r="J336" s="32"/>
      <c r="K336" s="32"/>
      <c r="L336" s="32"/>
      <c r="M336" s="32"/>
      <c r="N336" s="32"/>
    </row>
    <row r="337" spans="1:14" outlineLevel="1" x14ac:dyDescent="0.25">
      <c r="A337" s="47" t="s">
        <v>671</v>
      </c>
      <c r="B337" s="74" t="s">
        <v>664</v>
      </c>
      <c r="H337" s="31"/>
      <c r="I337" s="32"/>
      <c r="J337" s="32"/>
      <c r="K337" s="32"/>
      <c r="L337" s="32"/>
      <c r="M337" s="32"/>
      <c r="N337" s="32"/>
    </row>
    <row r="338" spans="1:14" outlineLevel="1" x14ac:dyDescent="0.25">
      <c r="A338" s="47" t="s">
        <v>672</v>
      </c>
      <c r="B338" s="74" t="s">
        <v>664</v>
      </c>
      <c r="H338" s="31"/>
      <c r="I338" s="32"/>
      <c r="J338" s="32"/>
      <c r="K338" s="32"/>
      <c r="L338" s="32"/>
      <c r="M338" s="32"/>
      <c r="N338" s="32"/>
    </row>
    <row r="339" spans="1:14" outlineLevel="1" x14ac:dyDescent="0.25">
      <c r="A339" s="47" t="s">
        <v>673</v>
      </c>
      <c r="B339" s="74" t="s">
        <v>664</v>
      </c>
      <c r="H339" s="31"/>
      <c r="I339" s="32"/>
      <c r="J339" s="32"/>
      <c r="K339" s="32"/>
      <c r="L339" s="32"/>
      <c r="M339" s="32"/>
      <c r="N339" s="32"/>
    </row>
    <row r="340" spans="1:14" outlineLevel="1" x14ac:dyDescent="0.25">
      <c r="A340" s="47" t="s">
        <v>674</v>
      </c>
      <c r="B340" s="74" t="s">
        <v>664</v>
      </c>
      <c r="H340" s="31"/>
      <c r="I340" s="32"/>
      <c r="J340" s="32"/>
      <c r="K340" s="32"/>
      <c r="L340" s="32"/>
      <c r="M340" s="32"/>
      <c r="N340" s="32"/>
    </row>
    <row r="341" spans="1:14" outlineLevel="1" x14ac:dyDescent="0.25">
      <c r="A341" s="47" t="s">
        <v>675</v>
      </c>
      <c r="B341" s="74" t="s">
        <v>664</v>
      </c>
      <c r="H341" s="31"/>
      <c r="I341" s="32"/>
      <c r="J341" s="32"/>
      <c r="K341" s="32"/>
      <c r="L341" s="32"/>
      <c r="M341" s="32"/>
      <c r="N341" s="32"/>
    </row>
    <row r="342" spans="1:14" outlineLevel="1" x14ac:dyDescent="0.25">
      <c r="A342" s="47" t="s">
        <v>676</v>
      </c>
      <c r="B342" s="74" t="s">
        <v>664</v>
      </c>
      <c r="H342" s="31"/>
      <c r="I342" s="32"/>
      <c r="J342" s="32"/>
      <c r="K342" s="32"/>
      <c r="L342" s="32"/>
      <c r="M342" s="32"/>
      <c r="N342" s="32"/>
    </row>
    <row r="343" spans="1:14" outlineLevel="1" x14ac:dyDescent="0.25">
      <c r="A343" s="47" t="s">
        <v>677</v>
      </c>
      <c r="B343" s="74" t="s">
        <v>664</v>
      </c>
      <c r="H343" s="31"/>
      <c r="I343" s="32"/>
      <c r="J343" s="32"/>
      <c r="K343" s="32"/>
      <c r="L343" s="32"/>
      <c r="M343" s="32"/>
      <c r="N343" s="32"/>
    </row>
    <row r="344" spans="1:14" outlineLevel="1" x14ac:dyDescent="0.25">
      <c r="A344" s="47" t="s">
        <v>678</v>
      </c>
      <c r="B344" s="74" t="s">
        <v>664</v>
      </c>
      <c r="H344" s="31"/>
      <c r="I344" s="32"/>
      <c r="J344" s="32"/>
      <c r="K344" s="32"/>
      <c r="L344" s="32"/>
      <c r="M344" s="32"/>
      <c r="N344" s="32"/>
    </row>
    <row r="345" spans="1:14" outlineLevel="1" x14ac:dyDescent="0.25">
      <c r="A345" s="47" t="s">
        <v>679</v>
      </c>
      <c r="B345" s="74" t="s">
        <v>664</v>
      </c>
      <c r="H345" s="31"/>
      <c r="I345" s="32"/>
      <c r="J345" s="32"/>
      <c r="K345" s="32"/>
      <c r="L345" s="32"/>
      <c r="M345" s="32"/>
      <c r="N345" s="32"/>
    </row>
    <row r="346" spans="1:14" outlineLevel="1" x14ac:dyDescent="0.25">
      <c r="A346" s="47" t="s">
        <v>680</v>
      </c>
      <c r="B346" s="74" t="s">
        <v>664</v>
      </c>
      <c r="H346" s="31"/>
      <c r="I346" s="32"/>
      <c r="J346" s="32"/>
      <c r="K346" s="32"/>
      <c r="L346" s="32"/>
      <c r="M346" s="32"/>
      <c r="N346" s="32"/>
    </row>
    <row r="347" spans="1:14" outlineLevel="1" x14ac:dyDescent="0.25">
      <c r="A347" s="47" t="s">
        <v>681</v>
      </c>
      <c r="B347" s="74" t="s">
        <v>664</v>
      </c>
      <c r="H347" s="31"/>
      <c r="I347" s="32"/>
      <c r="J347" s="32"/>
      <c r="K347" s="32"/>
      <c r="L347" s="32"/>
      <c r="M347" s="32"/>
      <c r="N347" s="32"/>
    </row>
    <row r="348" spans="1:14" outlineLevel="1" x14ac:dyDescent="0.25">
      <c r="A348" s="47" t="s">
        <v>682</v>
      </c>
      <c r="B348" s="74" t="s">
        <v>664</v>
      </c>
      <c r="H348" s="31"/>
      <c r="I348" s="32"/>
      <c r="J348" s="32"/>
      <c r="K348" s="32"/>
      <c r="L348" s="32"/>
      <c r="M348" s="32"/>
      <c r="N348" s="32"/>
    </row>
    <row r="349" spans="1:14" outlineLevel="1" x14ac:dyDescent="0.25">
      <c r="A349" s="47" t="s">
        <v>683</v>
      </c>
      <c r="B349" s="74" t="s">
        <v>664</v>
      </c>
      <c r="H349" s="31"/>
      <c r="I349" s="32"/>
      <c r="J349" s="32"/>
      <c r="K349" s="32"/>
      <c r="L349" s="32"/>
      <c r="M349" s="32"/>
      <c r="N349" s="32"/>
    </row>
    <row r="350" spans="1:14" outlineLevel="1" x14ac:dyDescent="0.25">
      <c r="A350" s="47" t="s">
        <v>684</v>
      </c>
      <c r="B350" s="74" t="s">
        <v>664</v>
      </c>
      <c r="H350" s="31"/>
      <c r="I350" s="32"/>
      <c r="J350" s="32"/>
      <c r="K350" s="32"/>
      <c r="L350" s="32"/>
      <c r="M350" s="32"/>
      <c r="N350" s="32"/>
    </row>
    <row r="351" spans="1:14" outlineLevel="1" x14ac:dyDescent="0.25">
      <c r="A351" s="47" t="s">
        <v>685</v>
      </c>
      <c r="B351" s="74" t="s">
        <v>664</v>
      </c>
      <c r="H351" s="31"/>
      <c r="I351" s="32"/>
      <c r="J351" s="32"/>
      <c r="K351" s="32"/>
      <c r="L351" s="32"/>
      <c r="M351" s="32"/>
      <c r="N351" s="32"/>
    </row>
    <row r="352" spans="1:14" outlineLevel="1" x14ac:dyDescent="0.25">
      <c r="A352" s="47" t="s">
        <v>686</v>
      </c>
      <c r="B352" s="74" t="s">
        <v>664</v>
      </c>
      <c r="H352" s="31"/>
      <c r="I352" s="32"/>
      <c r="J352" s="32"/>
      <c r="K352" s="32"/>
      <c r="L352" s="32"/>
      <c r="M352" s="32"/>
      <c r="N352" s="32"/>
    </row>
    <row r="353" spans="1:14" outlineLevel="1" x14ac:dyDescent="0.25">
      <c r="A353" s="47" t="s">
        <v>687</v>
      </c>
      <c r="B353" s="74" t="s">
        <v>664</v>
      </c>
      <c r="H353" s="31"/>
      <c r="I353" s="32"/>
      <c r="J353" s="32"/>
      <c r="K353" s="32"/>
      <c r="L353" s="32"/>
      <c r="M353" s="32"/>
      <c r="N353" s="32"/>
    </row>
    <row r="354" spans="1:14" outlineLevel="1" x14ac:dyDescent="0.25">
      <c r="A354" s="47" t="s">
        <v>688</v>
      </c>
      <c r="B354" s="74" t="s">
        <v>664</v>
      </c>
      <c r="H354" s="31"/>
      <c r="I354" s="32"/>
      <c r="J354" s="32"/>
      <c r="K354" s="32"/>
      <c r="L354" s="32"/>
      <c r="M354" s="32"/>
      <c r="N354" s="32"/>
    </row>
    <row r="355" spans="1:14" outlineLevel="1" x14ac:dyDescent="0.25">
      <c r="A355" s="47" t="s">
        <v>689</v>
      </c>
      <c r="B355" s="74" t="s">
        <v>664</v>
      </c>
      <c r="H355" s="31"/>
      <c r="I355" s="32"/>
      <c r="J355" s="32"/>
      <c r="K355" s="32"/>
      <c r="L355" s="32"/>
      <c r="M355" s="32"/>
      <c r="N355" s="32"/>
    </row>
    <row r="356" spans="1:14" outlineLevel="1" x14ac:dyDescent="0.25">
      <c r="A356" s="47" t="s">
        <v>690</v>
      </c>
      <c r="B356" s="74" t="s">
        <v>664</v>
      </c>
      <c r="H356" s="31"/>
      <c r="I356" s="32"/>
      <c r="J356" s="32"/>
      <c r="K356" s="32"/>
      <c r="L356" s="32"/>
      <c r="M356" s="32"/>
      <c r="N356" s="32"/>
    </row>
    <row r="357" spans="1:14" outlineLevel="1" x14ac:dyDescent="0.25">
      <c r="A357" s="47" t="s">
        <v>691</v>
      </c>
      <c r="B357" s="74" t="s">
        <v>664</v>
      </c>
      <c r="H357" s="31"/>
      <c r="I357" s="32"/>
      <c r="J357" s="32"/>
      <c r="K357" s="32"/>
      <c r="L357" s="32"/>
      <c r="M357" s="32"/>
      <c r="N357" s="32"/>
    </row>
    <row r="358" spans="1:14" outlineLevel="1" x14ac:dyDescent="0.25">
      <c r="A358" s="47" t="s">
        <v>692</v>
      </c>
      <c r="B358" s="74" t="s">
        <v>664</v>
      </c>
      <c r="H358" s="31"/>
      <c r="I358" s="32"/>
      <c r="J358" s="32"/>
      <c r="K358" s="32"/>
      <c r="L358" s="32"/>
      <c r="M358" s="32"/>
      <c r="N358" s="32"/>
    </row>
    <row r="359" spans="1:14" outlineLevel="1" x14ac:dyDescent="0.25">
      <c r="A359" s="47" t="s">
        <v>693</v>
      </c>
      <c r="B359" s="74" t="s">
        <v>664</v>
      </c>
      <c r="H359" s="31"/>
      <c r="I359" s="32"/>
      <c r="J359" s="32"/>
      <c r="K359" s="32"/>
      <c r="L359" s="32"/>
      <c r="M359" s="32"/>
      <c r="N359" s="32"/>
    </row>
    <row r="360" spans="1:14" outlineLevel="1" x14ac:dyDescent="0.25">
      <c r="A360" s="47" t="s">
        <v>694</v>
      </c>
      <c r="B360" s="74" t="s">
        <v>664</v>
      </c>
      <c r="H360" s="31"/>
      <c r="I360" s="32"/>
      <c r="J360" s="32"/>
      <c r="K360" s="32"/>
      <c r="L360" s="32"/>
      <c r="M360" s="32"/>
      <c r="N360" s="32"/>
    </row>
    <row r="361" spans="1:14" outlineLevel="1" x14ac:dyDescent="0.25">
      <c r="A361" s="47" t="s">
        <v>695</v>
      </c>
      <c r="B361" s="74" t="s">
        <v>664</v>
      </c>
      <c r="H361" s="31"/>
      <c r="I361" s="32"/>
      <c r="J361" s="32"/>
      <c r="K361" s="32"/>
      <c r="L361" s="32"/>
      <c r="M361" s="32"/>
      <c r="N361" s="32"/>
    </row>
    <row r="362" spans="1:14" outlineLevel="1" x14ac:dyDescent="0.25">
      <c r="A362" s="47" t="s">
        <v>696</v>
      </c>
      <c r="B362" s="74" t="s">
        <v>664</v>
      </c>
      <c r="H362" s="31"/>
      <c r="I362" s="32"/>
      <c r="J362" s="32"/>
      <c r="K362" s="32"/>
      <c r="L362" s="32"/>
      <c r="M362" s="32"/>
      <c r="N362" s="32"/>
    </row>
    <row r="363" spans="1:14" outlineLevel="1" x14ac:dyDescent="0.25">
      <c r="A363" s="47" t="s">
        <v>697</v>
      </c>
      <c r="B363" s="74" t="s">
        <v>664</v>
      </c>
      <c r="H363" s="31"/>
      <c r="I363" s="32"/>
      <c r="J363" s="32"/>
      <c r="K363" s="32"/>
      <c r="L363" s="32"/>
      <c r="M363" s="32"/>
      <c r="N363" s="32"/>
    </row>
    <row r="364" spans="1:14" outlineLevel="1" x14ac:dyDescent="0.25">
      <c r="A364" s="47" t="s">
        <v>698</v>
      </c>
      <c r="B364" s="74" t="s">
        <v>664</v>
      </c>
      <c r="H364" s="31"/>
      <c r="I364" s="32"/>
      <c r="J364" s="32"/>
      <c r="K364" s="32"/>
      <c r="L364" s="32"/>
      <c r="M364" s="32"/>
      <c r="N364" s="32"/>
    </row>
    <row r="365" spans="1:14" outlineLevel="1" x14ac:dyDescent="0.25">
      <c r="A365" s="47" t="s">
        <v>699</v>
      </c>
      <c r="B365" s="74" t="s">
        <v>664</v>
      </c>
      <c r="H365" s="31"/>
      <c r="I365" s="32"/>
      <c r="J365" s="32"/>
      <c r="K365" s="32"/>
      <c r="L365" s="32"/>
      <c r="M365" s="32"/>
      <c r="N365" s="32"/>
    </row>
    <row r="366" spans="1:14" x14ac:dyDescent="0.25">
      <c r="A366" s="47"/>
      <c r="H366" s="31"/>
      <c r="I366" s="32"/>
      <c r="J366" s="32"/>
      <c r="K366" s="32"/>
      <c r="L366" s="32"/>
      <c r="M366" s="32"/>
      <c r="N366" s="32"/>
    </row>
    <row r="367" spans="1:14" x14ac:dyDescent="0.25">
      <c r="H367" s="31"/>
      <c r="I367" s="32"/>
      <c r="J367" s="32"/>
      <c r="K367" s="32"/>
      <c r="L367" s="32"/>
      <c r="M367" s="32"/>
      <c r="N367" s="32"/>
    </row>
    <row r="368" spans="1:14" x14ac:dyDescent="0.25">
      <c r="H368" s="31"/>
      <c r="I368" s="32"/>
      <c r="J368" s="32"/>
      <c r="K368" s="32"/>
      <c r="L368" s="32"/>
      <c r="M368" s="32"/>
      <c r="N368" s="32"/>
    </row>
    <row r="369" spans="8:8" s="32" customFormat="1" x14ac:dyDescent="0.25">
      <c r="H369" s="31"/>
    </row>
    <row r="370" spans="8:8" s="32" customFormat="1" x14ac:dyDescent="0.25">
      <c r="H370" s="31"/>
    </row>
    <row r="371" spans="8:8" s="32" customFormat="1" x14ac:dyDescent="0.25">
      <c r="H371" s="31"/>
    </row>
    <row r="372" spans="8:8" s="32" customFormat="1" x14ac:dyDescent="0.25">
      <c r="H372" s="31"/>
    </row>
    <row r="373" spans="8:8" s="32" customFormat="1" x14ac:dyDescent="0.25">
      <c r="H373" s="31"/>
    </row>
    <row r="374" spans="8:8" s="32" customFormat="1" x14ac:dyDescent="0.25">
      <c r="H374" s="31"/>
    </row>
    <row r="375" spans="8:8" s="32" customFormat="1" x14ac:dyDescent="0.25">
      <c r="H375" s="31"/>
    </row>
    <row r="376" spans="8:8" s="32" customFormat="1" x14ac:dyDescent="0.25">
      <c r="H376" s="31"/>
    </row>
    <row r="377" spans="8:8" s="32" customFormat="1" x14ac:dyDescent="0.25">
      <c r="H377" s="31"/>
    </row>
    <row r="378" spans="8:8" s="32" customFormat="1" x14ac:dyDescent="0.25">
      <c r="H378" s="31"/>
    </row>
    <row r="379" spans="8:8" s="32" customFormat="1" x14ac:dyDescent="0.25">
      <c r="H379" s="31"/>
    </row>
    <row r="380" spans="8:8" s="32" customFormat="1" x14ac:dyDescent="0.25">
      <c r="H380" s="31"/>
    </row>
    <row r="381" spans="8:8" s="32" customFormat="1" x14ac:dyDescent="0.25">
      <c r="H381" s="31"/>
    </row>
    <row r="382" spans="8:8" s="32" customFormat="1" x14ac:dyDescent="0.25">
      <c r="H382" s="31"/>
    </row>
    <row r="383" spans="8:8" s="32" customFormat="1" x14ac:dyDescent="0.25">
      <c r="H383" s="31"/>
    </row>
    <row r="384" spans="8:8" s="32" customFormat="1" x14ac:dyDescent="0.25">
      <c r="H384" s="31"/>
    </row>
    <row r="385" spans="8:8" s="32" customFormat="1" x14ac:dyDescent="0.25">
      <c r="H385" s="31"/>
    </row>
    <row r="386" spans="8:8" s="32" customFormat="1" x14ac:dyDescent="0.25">
      <c r="H386" s="31"/>
    </row>
    <row r="387" spans="8:8" s="32" customFormat="1" x14ac:dyDescent="0.25">
      <c r="H387" s="31"/>
    </row>
    <row r="388" spans="8:8" s="32" customFormat="1" x14ac:dyDescent="0.25">
      <c r="H388" s="31"/>
    </row>
    <row r="389" spans="8:8" s="32" customFormat="1" x14ac:dyDescent="0.25">
      <c r="H389" s="31"/>
    </row>
    <row r="390" spans="8:8" s="32" customFormat="1" x14ac:dyDescent="0.25">
      <c r="H390" s="31"/>
    </row>
    <row r="391" spans="8:8" s="32" customFormat="1" x14ac:dyDescent="0.25">
      <c r="H391" s="31"/>
    </row>
    <row r="392" spans="8:8" s="32" customFormat="1" x14ac:dyDescent="0.25">
      <c r="H392" s="31"/>
    </row>
    <row r="393" spans="8:8" s="32" customFormat="1" x14ac:dyDescent="0.25">
      <c r="H393" s="31"/>
    </row>
    <row r="394" spans="8:8" s="32" customFormat="1" x14ac:dyDescent="0.25">
      <c r="H394" s="31"/>
    </row>
    <row r="395" spans="8:8" s="32" customFormat="1" x14ac:dyDescent="0.25">
      <c r="H395" s="31"/>
    </row>
    <row r="396" spans="8:8" s="32" customFormat="1" x14ac:dyDescent="0.25">
      <c r="H396" s="31"/>
    </row>
    <row r="397" spans="8:8" s="32" customFormat="1" x14ac:dyDescent="0.25">
      <c r="H397" s="31"/>
    </row>
    <row r="398" spans="8:8" s="32" customFormat="1" x14ac:dyDescent="0.25">
      <c r="H398" s="31"/>
    </row>
    <row r="399" spans="8:8" s="32" customFormat="1" x14ac:dyDescent="0.25">
      <c r="H399" s="31"/>
    </row>
    <row r="400" spans="8:8" s="32" customFormat="1" x14ac:dyDescent="0.25">
      <c r="H400" s="31"/>
    </row>
    <row r="401" spans="8:8" s="32" customFormat="1" x14ac:dyDescent="0.25">
      <c r="H401" s="31"/>
    </row>
    <row r="402" spans="8:8" s="32" customFormat="1" x14ac:dyDescent="0.25">
      <c r="H402" s="31"/>
    </row>
    <row r="403" spans="8:8" s="32" customFormat="1" x14ac:dyDescent="0.25">
      <c r="H403" s="31"/>
    </row>
    <row r="404" spans="8:8" s="32" customFormat="1" x14ac:dyDescent="0.25">
      <c r="H404" s="31"/>
    </row>
    <row r="405" spans="8:8" s="32" customFormat="1" x14ac:dyDescent="0.25">
      <c r="H405" s="31"/>
    </row>
    <row r="406" spans="8:8" s="32" customFormat="1" x14ac:dyDescent="0.25">
      <c r="H406" s="31"/>
    </row>
    <row r="407" spans="8:8" s="32" customFormat="1" x14ac:dyDescent="0.25">
      <c r="H407" s="31"/>
    </row>
    <row r="408" spans="8:8" s="32" customFormat="1" x14ac:dyDescent="0.25">
      <c r="H408" s="31"/>
    </row>
    <row r="409" spans="8:8" s="32" customFormat="1" x14ac:dyDescent="0.25">
      <c r="H409" s="31"/>
    </row>
    <row r="410" spans="8:8" s="32" customFormat="1" x14ac:dyDescent="0.25">
      <c r="H410" s="31"/>
    </row>
    <row r="411" spans="8:8" s="32" customFormat="1" x14ac:dyDescent="0.25">
      <c r="H411" s="31"/>
    </row>
    <row r="412" spans="8:8" s="32" customFormat="1" x14ac:dyDescent="0.25">
      <c r="H412" s="31"/>
    </row>
    <row r="413" spans="8:8" s="32" customFormat="1" x14ac:dyDescent="0.25">
      <c r="H413" s="31"/>
    </row>
  </sheetData>
  <sheetProtection algorithmName="SHA-512" hashValue="mtF2dr1s8aE/vqqo0paFwhhhqg5H/4C8G+Yn0R7eK5z8R9KykZGh1+H87qt1AC47UyIw/SyMr+1snehK2j/sUg==" saltValue="NzsE/o7R9FIQu/38RY3ZQw==" spinCount="100000" sheet="1" formatColumns="0" formatRows="0" insertHyperlinks="0" sort="0" autoFilter="0" pivotTables="0"/>
  <protectedRanges>
    <protectedRange sqref="B315:D318 F313:G318 D313:D314" name="Range12_1"/>
    <protectedRange sqref="C240:C244 B221:C227 C229 C231:C238 B234:B238 C217:C219 B243:B284 C246:C284 B210:C215 G209:G215 F210:F215 C193:C208" name="Range10_1"/>
    <protectedRange sqref="B168:D172 F168:G172 D138 C164:D166" name="Range8_1"/>
    <protectedRange sqref="C89:D89 C93:D99 B101:D110 F101:G110 C112:D130 C147:D147 B132:D136" name="Range6_1"/>
    <protectedRange sqref="B20:B25" name="Basic Facts 2_1"/>
    <protectedRange sqref="C14:C25" name="Basic facts_1"/>
    <protectedRange sqref="C29:C30 C27 B31:C35 C38:C39" name="Regulatory Sumary_1"/>
    <protectedRange sqref="C3 C29:C30 C45:C51 D46:D51 F45:G51 C53:D57 B59:D64 F53:G57 F59:G64 C66:D66 C70:D76 B78:D87 F66:G76 F78:G87 C93:D99 B40:B43 C27 B31:C35 B20:C25 C38:C43 C14:C19 B49:B51" name="HTT General_1"/>
    <protectedRange sqref="C139:D146 C138 B158:D162 C148:D156" name="Range7_1"/>
    <protectedRange sqref="C174:C178 B180:D191 F180:G191" name="Range9_1"/>
    <protectedRange sqref="C312:C314 B321:G365" name="Range11_1"/>
    <protectedRange sqref="C45:C51 D46:G51 F45:G45 B49:B51" name="Range13_1"/>
  </protectedRanges>
  <dataValidations count="3">
    <dataValidation type="list" allowBlank="1" showInputMessage="1" showErrorMessage="1" sqref="C299" xr:uid="{2344D3CD-A12D-481F-A031-45708D07EA93}">
      <formula1>M299:M302</formula1>
    </dataValidation>
    <dataValidation type="list" allowBlank="1" showInputMessage="1" showErrorMessage="1" sqref="C28" xr:uid="{C2291D6C-1C22-4870-AA02-9C848BA5AE57}">
      <formula1>$W$28:$W$30</formula1>
    </dataValidation>
    <dataValidation type="list" allowBlank="1" showInputMessage="1" showErrorMessage="1" sqref="W30" xr:uid="{D07FB959-D334-4C27-BF85-E469445B21EA}">
      <formula1>$M$28:$M$30</formula1>
    </dataValidation>
  </dataValidations>
  <hyperlinks>
    <hyperlink ref="B6" location="'A. HTT General'!B13" display="1. Basic Facts" xr:uid="{35537654-B956-4DEC-87EC-BD72C78A0E30}"/>
    <hyperlink ref="B7" location="'A. HTT General'!B26" display="2. Regulatory Summary" xr:uid="{7287CC44-7962-4CD7-ACC5-84216783856D}"/>
    <hyperlink ref="B8" location="'A. HTT General'!B36" display="3. General Cover Pool / Covered Bond Information" xr:uid="{81F1F913-F8B0-49C0-9D4C-62E7D83221F4}"/>
    <hyperlink ref="B9" location="'A. HTT General'!B285" display="4. References to Capital Requirements Regulation (CRR) 129(7)" xr:uid="{9D85B224-A543-47FB-ACFB-692DC724CE23}"/>
    <hyperlink ref="B11" location="'A. HTT General'!B319" display="6. Other relevant information" xr:uid="{03BBA9EE-5CA3-46C1-B6E2-24334FB600E4}"/>
    <hyperlink ref="C289" location="'A. HTT General'!A39" display="'A. HTT General'!A39" xr:uid="{5C5D47A5-5F59-4321-9781-1921408161C8}"/>
    <hyperlink ref="C291" location="'B1. HTT Mortgage Assets'!B43" display="'B1. HTT Mortgage Assets'!B43" xr:uid="{3AABA14B-A4BF-4151-9A42-DFCAD0422E6E}"/>
    <hyperlink ref="D291" location="'B2. HTT Public Sector Assets'!B48" display="'B2. HTT Public Sector Assets'!B48" xr:uid="{E026D1D1-47A7-4F80-ABBF-2C9CC0A25944}"/>
    <hyperlink ref="C292" location="'A. HTT General'!A52" display="'A. HTT General'!A52" xr:uid="{E776551D-C583-430D-B405-D0EFFD595D37}"/>
    <hyperlink ref="C297" location="'A. HTT General'!B163" display="'A. HTT General'!B163" xr:uid="{7E339674-623E-479A-8B42-395411EED963}"/>
    <hyperlink ref="C298" location="'A. HTT General'!B137" display="'A. HTT General'!B137" xr:uid="{1D9AAAA6-3409-4046-A0B1-85FA975221EF}"/>
    <hyperlink ref="C302" location="'C. HTT Harmonised Glossary'!B18" display="'C. HTT Harmonised Glossary'!B18" xr:uid="{2003826F-33E7-4C2C-8087-7E3A34B855EA}"/>
    <hyperlink ref="C303" location="'A. HTT General'!B65" display="'A. HTT General'!B65" xr:uid="{8625EA58-B7BC-4D9B-A078-7C74D27578E8}"/>
    <hyperlink ref="C304" location="'A. HTT General'!B88" display="'A. HTT General'!B88" xr:uid="{E7143860-5A9B-451C-AFAB-6BF35795B94A}"/>
    <hyperlink ref="C307" location="'B1. HTT Mortgage Assets'!B179" display="'B1. HTT Mortgage Assets'!B179" xr:uid="{72058E21-58B7-4E1B-8B3E-C6CF1A9149F8}"/>
    <hyperlink ref="D307" location="'B2. HTT Public Sector Assets'!B166" display="'B2. HTT Public Sector Assets'!B166" xr:uid="{BC935EC1-62B9-436D-8400-6B6891959A8B}"/>
    <hyperlink ref="B27" r:id="rId1" display="Basel Compliance (Y/N)" xr:uid="{F1EC2170-116B-4E96-BDA8-822659B62AF7}"/>
    <hyperlink ref="B29" r:id="rId2" xr:uid="{DC3C8D86-F8D5-4D9D-8DE0-C134B13F9399}"/>
    <hyperlink ref="B30" r:id="rId3" xr:uid="{0CEEB820-5889-49B5-9E36-E8FDFD124A74}"/>
    <hyperlink ref="B10" location="'A. HTT General'!B311" display="5. References to Capital Requirements Regulation (CRR) 129(1)" xr:uid="{6185806D-4A1B-423D-93D1-C6C2C8BBB32C}"/>
    <hyperlink ref="D293" location="'B1. HTT Mortgage Assets'!B424" display="'B1. HTT Mortgage Assets'!B424" xr:uid="{F2FDB381-898C-4D83-BE19-66AFAD67B14F}"/>
    <hyperlink ref="C293" location="'B1. HTT Mortgage Assets'!B186" display="'B1. HTT Mortgage Assets'!B186" xr:uid="{C962257C-737F-4783-B0B7-7129BBFF30D1}"/>
    <hyperlink ref="C288" location="'A. HTT General'!A38" display="'A. HTT General'!A38" xr:uid="{B1DB42ED-1B80-4110-A949-C492061B4916}"/>
    <hyperlink ref="C296" location="'A. HTT General'!B111" display="'A. HTT General'!B111" xr:uid="{C121F145-8CE1-4503-B348-BBCCF4B63895}"/>
    <hyperlink ref="D295" location="'B2. HTT Public Sector Assets'!B129" display="'B2. HTT Public Sector Assets'!B129" xr:uid="{64876874-A5CC-4019-9E3A-600C1BCF8358}"/>
    <hyperlink ref="C295" location="'B1. HTT Mortgage Assets'!B149" display="'B1. HTT Mortgage Assets'!B149" xr:uid="{4B5051D1-946C-40A8-B177-D23E96783463}"/>
    <hyperlink ref="C294" location="'C. HTT Harmonised Glossary'!B20" display="link to Glossary HG.1.15" xr:uid="{E98A7990-087B-4456-80F2-C1791527E607}"/>
    <hyperlink ref="C306" location="'A. HTT General'!B44" display="'A. HTT General'!B44" xr:uid="{4F0E4F50-F743-417F-848D-6314EC93D0B8}"/>
    <hyperlink ref="C300" location="'B1. HTT Mortgage Assets'!B215" display="215 LTV residential mortgage" xr:uid="{4E59D4F0-A25D-4FD4-ABE6-F37E1DF08DFC}"/>
    <hyperlink ref="D300" location="'B1. HTT Mortgage Assets'!B453" display="441 LTV Commercial Mortgage" xr:uid="{5D3741F2-765D-4294-9FC3-737F30D453F2}"/>
    <hyperlink ref="C301" location="'A. HTT General'!B230" display="230 Derivatives and Swaps" xr:uid="{544FE94D-4FD2-4195-8ADE-14DB8C300B22}"/>
    <hyperlink ref="B28" r:id="rId4" display="CBD Compliance (Y/N)" xr:uid="{094E7537-8633-49AF-A47D-28D1A42A9BDF}"/>
    <hyperlink ref="F293" location="'B2. HTT Public Sector Assets'!A18" display="'B2. HTT Public Sector Assets'!A18" xr:uid="{FDF77AC0-F639-4136-ACBB-A0DDAA97D725}"/>
    <hyperlink ref="G293" location="'B3. HTT Shipping Assets'!B116" display="'B3. HTT Shipping Assets'!B116" xr:uid="{CC4283D7-814E-42EA-A93C-0C4D49B56C9D}"/>
    <hyperlink ref="F295" location="'B3. HTT Shipping Assets'!B80" display="'B3. HTT Shipping Assets'!B80" xr:uid="{980B4355-6EA2-4B29-AAA1-31D06082F6C7}"/>
    <hyperlink ref="C305" location="'C. HTT Harmonised Glossary'!B12" display="link to Glossary HG 1.7" xr:uid="{ED372B0F-81F6-4559-A33B-B3DD0EAAB363}"/>
    <hyperlink ref="F307" location="'B3. HTT Shipping Assets'!B110" display="'B3. HTT Shipping Assets'!B110" xr:uid="{6C0EF610-41C8-4A0C-B6AD-07B0B16BFCD3}"/>
    <hyperlink ref="B44" location="'C. HTT Harmonised Glossary'!B6" display="2. Over-collateralisation (OC) " xr:uid="{7F8DCB0A-2B88-4143-BF55-F6E2AAD9F027}"/>
    <hyperlink ref="F300" location="'B2. HTT Public Sector Assets'!B147" display="147 for Public Sector Asset - type of debtor" xr:uid="{00FFC5D3-73F6-4B19-A3F3-DA76BB300362}"/>
    <hyperlink ref="C244" location="'F1. Sustainable M data'!A1" display="F1. Tab" xr:uid="{44B99B9E-307D-4E0A-B953-3FF392EB88A6}"/>
    <hyperlink ref="D244" location="'F2. Sustainable PS data'!A1" display="F2. Tab" xr:uid="{A0321EA1-2AAC-4D34-8486-4A51F364C33E}"/>
    <hyperlink ref="C17" r:id="rId5" display="https://www.bawaggroup.com/en/investor-relations" xr:uid="{8B35EF2E-1B86-4E69-9314-FC35A5233CB7}"/>
    <hyperlink ref="C30" r:id="rId6" display="https://www.coveredbondlabel.com/issuer/93-bawag" xr:uid="{C7931F35-4E52-4FC5-9DC5-12607AF1116A}"/>
    <hyperlink ref="C229" r:id="rId7" display="https://www.coveredbondlabel.com/issuer/93-bawag" xr:uid="{6418A212-A9F9-492B-9D7A-BC146E026A7B}"/>
    <hyperlink ref="C242" r:id="rId8" display="https://www.bawaggroup.com/en/esg" xr:uid="{37A93867-8E8F-4977-9331-369B74A1B01B}"/>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983E7C-082E-4380-81C3-47602E67C6F6}">
  <sheetPr codeName="Tabelle6">
    <tabColor rgb="FFE36E00"/>
  </sheetPr>
  <dimension ref="A1:N622"/>
  <sheetViews>
    <sheetView zoomScaleNormal="100" workbookViewId="0">
      <selection activeCell="D38" sqref="D38"/>
    </sheetView>
  </sheetViews>
  <sheetFormatPr defaultColWidth="8.85546875" defaultRowHeight="15" outlineLevelRow="1" x14ac:dyDescent="0.25"/>
  <cols>
    <col min="1" max="1" width="13.85546875" style="34" customWidth="1"/>
    <col min="2" max="2" width="62.85546875" style="34" customWidth="1"/>
    <col min="3" max="3" width="41" style="34" customWidth="1"/>
    <col min="4" max="4" width="40.85546875" style="34" customWidth="1"/>
    <col min="5" max="5" width="6.7109375" style="34" customWidth="1"/>
    <col min="6" max="6" width="41.5703125" style="34" customWidth="1"/>
    <col min="7" max="7" width="41.5703125" style="31" customWidth="1"/>
    <col min="8" max="16384" width="8.85546875" style="32"/>
  </cols>
  <sheetData>
    <row r="1" spans="1:7" ht="31.5" x14ac:dyDescent="0.25">
      <c r="A1" s="1" t="s">
        <v>700</v>
      </c>
      <c r="B1" s="1"/>
      <c r="C1" s="31"/>
      <c r="D1" s="31"/>
      <c r="E1" s="31"/>
      <c r="F1" s="22" t="s">
        <v>170</v>
      </c>
    </row>
    <row r="2" spans="1:7" ht="15.75" thickBot="1" x14ac:dyDescent="0.3">
      <c r="A2" s="31"/>
      <c r="B2" s="31"/>
      <c r="C2" s="31"/>
      <c r="D2" s="31"/>
      <c r="E2" s="31"/>
      <c r="F2" s="31"/>
    </row>
    <row r="3" spans="1:7" ht="19.5" thickBot="1" x14ac:dyDescent="0.3">
      <c r="A3" s="35"/>
      <c r="B3" s="36" t="s">
        <v>171</v>
      </c>
      <c r="C3" s="105" t="s">
        <v>339</v>
      </c>
      <c r="D3" s="35"/>
      <c r="E3" s="35"/>
      <c r="F3" s="31"/>
      <c r="G3" s="35"/>
    </row>
    <row r="4" spans="1:7" ht="15.75" thickBot="1" x14ac:dyDescent="0.3"/>
    <row r="5" spans="1:7" ht="18.75" x14ac:dyDescent="0.25">
      <c r="A5" s="37"/>
      <c r="B5" s="38" t="s">
        <v>701</v>
      </c>
      <c r="C5" s="37"/>
      <c r="E5" s="39"/>
      <c r="F5" s="39"/>
    </row>
    <row r="6" spans="1:7" x14ac:dyDescent="0.25">
      <c r="B6" s="106" t="s">
        <v>702</v>
      </c>
    </row>
    <row r="7" spans="1:7" x14ac:dyDescent="0.25">
      <c r="B7" s="107" t="s">
        <v>703</v>
      </c>
    </row>
    <row r="8" spans="1:7" ht="15.75" thickBot="1" x14ac:dyDescent="0.3">
      <c r="B8" s="108" t="s">
        <v>704</v>
      </c>
    </row>
    <row r="9" spans="1:7" x14ac:dyDescent="0.25">
      <c r="B9" s="109"/>
    </row>
    <row r="10" spans="1:7" ht="37.5" x14ac:dyDescent="0.25">
      <c r="A10" s="44" t="s">
        <v>180</v>
      </c>
      <c r="B10" s="44" t="s">
        <v>702</v>
      </c>
      <c r="C10" s="45"/>
      <c r="D10" s="45"/>
      <c r="E10" s="45"/>
      <c r="F10" s="45"/>
      <c r="G10" s="46"/>
    </row>
    <row r="11" spans="1:7" ht="15" customHeight="1" x14ac:dyDescent="0.25">
      <c r="A11" s="56"/>
      <c r="B11" s="57" t="s">
        <v>705</v>
      </c>
      <c r="C11" s="56" t="s">
        <v>219</v>
      </c>
      <c r="D11" s="56"/>
      <c r="E11" s="56"/>
      <c r="F11" s="59" t="s">
        <v>706</v>
      </c>
      <c r="G11" s="59"/>
    </row>
    <row r="12" spans="1:7" x14ac:dyDescent="0.25">
      <c r="A12" s="47" t="s">
        <v>707</v>
      </c>
      <c r="B12" s="47" t="s">
        <v>708</v>
      </c>
      <c r="C12" s="134">
        <v>12343.135258049826</v>
      </c>
      <c r="D12" s="53"/>
      <c r="F12" s="69">
        <f>IF($C$15=0,"",IF(C12="[for completion]","",C12/$C$15))</f>
        <v>1</v>
      </c>
    </row>
    <row r="13" spans="1:7" x14ac:dyDescent="0.25">
      <c r="A13" s="47" t="s">
        <v>709</v>
      </c>
      <c r="B13" s="47" t="s">
        <v>710</v>
      </c>
      <c r="C13" s="134">
        <v>0</v>
      </c>
      <c r="D13" s="53"/>
      <c r="F13" s="69">
        <f>IF($C$15=0,"",IF(C13="[for completion]","",C13/$C$15))</f>
        <v>0</v>
      </c>
    </row>
    <row r="14" spans="1:7" x14ac:dyDescent="0.25">
      <c r="A14" s="47" t="s">
        <v>711</v>
      </c>
      <c r="B14" s="47" t="s">
        <v>257</v>
      </c>
      <c r="C14" s="134">
        <v>0</v>
      </c>
      <c r="D14" s="53"/>
      <c r="F14" s="69">
        <f>IF($C$15=0,"",IF(C14="[for completion]","",C14/$C$15))</f>
        <v>0</v>
      </c>
    </row>
    <row r="15" spans="1:7" x14ac:dyDescent="0.25">
      <c r="A15" s="47" t="s">
        <v>712</v>
      </c>
      <c r="B15" s="110" t="s">
        <v>259</v>
      </c>
      <c r="C15" s="86">
        <f>SUM(C12:C14)</f>
        <v>12343.135258049826</v>
      </c>
      <c r="F15" s="111">
        <f>SUM(F12:F14)</f>
        <v>1</v>
      </c>
    </row>
    <row r="16" spans="1:7" outlineLevel="1" x14ac:dyDescent="0.25">
      <c r="A16" s="47" t="s">
        <v>713</v>
      </c>
      <c r="B16" s="112" t="s">
        <v>714</v>
      </c>
      <c r="C16" s="134"/>
      <c r="D16" s="53"/>
      <c r="E16" s="53"/>
      <c r="F16" s="172">
        <f t="shared" ref="F16:F26" si="0">IF($C$15=0,"",IF(C16="[for completion]","",C16/$C$15))</f>
        <v>0</v>
      </c>
    </row>
    <row r="17" spans="1:7" outlineLevel="1" x14ac:dyDescent="0.25">
      <c r="A17" s="47" t="s">
        <v>715</v>
      </c>
      <c r="B17" s="112" t="s">
        <v>716</v>
      </c>
      <c r="C17" s="134"/>
      <c r="D17" s="53"/>
      <c r="E17" s="53"/>
      <c r="F17" s="172">
        <f t="shared" si="0"/>
        <v>0</v>
      </c>
    </row>
    <row r="18" spans="1:7" outlineLevel="1" x14ac:dyDescent="0.25">
      <c r="A18" s="47" t="s">
        <v>717</v>
      </c>
      <c r="B18" s="74" t="s">
        <v>261</v>
      </c>
      <c r="C18" s="134"/>
      <c r="D18" s="53"/>
      <c r="E18" s="53"/>
      <c r="F18" s="172">
        <f t="shared" si="0"/>
        <v>0</v>
      </c>
    </row>
    <row r="19" spans="1:7" outlineLevel="1" x14ac:dyDescent="0.25">
      <c r="A19" s="47" t="s">
        <v>718</v>
      </c>
      <c r="B19" s="74" t="s">
        <v>261</v>
      </c>
      <c r="C19" s="134"/>
      <c r="D19" s="53"/>
      <c r="E19" s="53"/>
      <c r="F19" s="172">
        <f t="shared" si="0"/>
        <v>0</v>
      </c>
    </row>
    <row r="20" spans="1:7" outlineLevel="1" x14ac:dyDescent="0.25">
      <c r="A20" s="47" t="s">
        <v>719</v>
      </c>
      <c r="B20" s="74" t="s">
        <v>261</v>
      </c>
      <c r="C20" s="134"/>
      <c r="D20" s="53"/>
      <c r="E20" s="53"/>
      <c r="F20" s="172">
        <f t="shared" si="0"/>
        <v>0</v>
      </c>
    </row>
    <row r="21" spans="1:7" outlineLevel="1" x14ac:dyDescent="0.25">
      <c r="A21" s="47" t="s">
        <v>720</v>
      </c>
      <c r="B21" s="74" t="s">
        <v>261</v>
      </c>
      <c r="C21" s="134"/>
      <c r="D21" s="53"/>
      <c r="E21" s="53"/>
      <c r="F21" s="172">
        <f t="shared" si="0"/>
        <v>0</v>
      </c>
    </row>
    <row r="22" spans="1:7" outlineLevel="1" x14ac:dyDescent="0.25">
      <c r="A22" s="47" t="s">
        <v>721</v>
      </c>
      <c r="B22" s="74" t="s">
        <v>261</v>
      </c>
      <c r="C22" s="134"/>
      <c r="D22" s="53"/>
      <c r="E22" s="53"/>
      <c r="F22" s="172">
        <f t="shared" si="0"/>
        <v>0</v>
      </c>
    </row>
    <row r="23" spans="1:7" outlineLevel="1" x14ac:dyDescent="0.25">
      <c r="A23" s="47" t="s">
        <v>722</v>
      </c>
      <c r="B23" s="74" t="s">
        <v>261</v>
      </c>
      <c r="C23" s="134"/>
      <c r="D23" s="53"/>
      <c r="E23" s="53"/>
      <c r="F23" s="172">
        <f t="shared" si="0"/>
        <v>0</v>
      </c>
    </row>
    <row r="24" spans="1:7" outlineLevel="1" x14ac:dyDescent="0.25">
      <c r="A24" s="47" t="s">
        <v>723</v>
      </c>
      <c r="B24" s="74" t="s">
        <v>261</v>
      </c>
      <c r="C24" s="134"/>
      <c r="D24" s="53"/>
      <c r="E24" s="53"/>
      <c r="F24" s="172">
        <f t="shared" si="0"/>
        <v>0</v>
      </c>
    </row>
    <row r="25" spans="1:7" outlineLevel="1" x14ac:dyDescent="0.25">
      <c r="A25" s="47" t="s">
        <v>724</v>
      </c>
      <c r="B25" s="74" t="s">
        <v>261</v>
      </c>
      <c r="C25" s="134"/>
      <c r="D25" s="53"/>
      <c r="E25" s="53"/>
      <c r="F25" s="172">
        <f t="shared" si="0"/>
        <v>0</v>
      </c>
    </row>
    <row r="26" spans="1:7" outlineLevel="1" x14ac:dyDescent="0.25">
      <c r="A26" s="47" t="s">
        <v>725</v>
      </c>
      <c r="B26" s="74" t="s">
        <v>261</v>
      </c>
      <c r="C26" s="151"/>
      <c r="D26" s="173"/>
      <c r="E26" s="173"/>
      <c r="F26" s="172">
        <f t="shared" si="0"/>
        <v>0</v>
      </c>
    </row>
    <row r="27" spans="1:7" ht="15" customHeight="1" x14ac:dyDescent="0.25">
      <c r="A27" s="56"/>
      <c r="B27" s="57" t="s">
        <v>726</v>
      </c>
      <c r="C27" s="56" t="s">
        <v>727</v>
      </c>
      <c r="D27" s="56" t="s">
        <v>728</v>
      </c>
      <c r="E27" s="58"/>
      <c r="F27" s="56" t="s">
        <v>729</v>
      </c>
      <c r="G27" s="59"/>
    </row>
    <row r="28" spans="1:7" x14ac:dyDescent="0.25">
      <c r="A28" s="47" t="s">
        <v>730</v>
      </c>
      <c r="B28" s="47" t="s">
        <v>731</v>
      </c>
      <c r="C28" s="154">
        <v>94311</v>
      </c>
      <c r="D28" s="154">
        <v>0</v>
      </c>
      <c r="E28" s="53"/>
      <c r="F28" s="152">
        <f>IF(AND(C28="[For completion]",D28="[For completion]"),"[For completion]",SUM(C28:D28))</f>
        <v>94311</v>
      </c>
    </row>
    <row r="29" spans="1:7" outlineLevel="1" x14ac:dyDescent="0.25">
      <c r="A29" s="47" t="s">
        <v>732</v>
      </c>
      <c r="B29" s="49" t="s">
        <v>733</v>
      </c>
      <c r="C29" s="154"/>
      <c r="D29" s="154"/>
      <c r="E29" s="53"/>
      <c r="F29" s="154"/>
    </row>
    <row r="30" spans="1:7" outlineLevel="1" x14ac:dyDescent="0.25">
      <c r="A30" s="47" t="s">
        <v>734</v>
      </c>
      <c r="B30" s="49" t="s">
        <v>735</v>
      </c>
      <c r="C30" s="154"/>
      <c r="D30" s="154"/>
      <c r="E30" s="53"/>
      <c r="F30" s="154"/>
    </row>
    <row r="31" spans="1:7" outlineLevel="1" x14ac:dyDescent="0.25">
      <c r="A31" s="47" t="s">
        <v>736</v>
      </c>
      <c r="B31" s="49"/>
      <c r="C31" s="53"/>
      <c r="D31" s="53"/>
      <c r="E31" s="53"/>
      <c r="F31" s="53"/>
    </row>
    <row r="32" spans="1:7" outlineLevel="1" x14ac:dyDescent="0.25">
      <c r="A32" s="47" t="s">
        <v>737</v>
      </c>
      <c r="B32" s="49"/>
      <c r="C32" s="53"/>
      <c r="D32" s="53"/>
      <c r="E32" s="53"/>
      <c r="F32" s="53"/>
    </row>
    <row r="33" spans="1:7" outlineLevel="1" x14ac:dyDescent="0.25">
      <c r="A33" s="47" t="s">
        <v>738</v>
      </c>
      <c r="B33" s="49"/>
      <c r="C33" s="53"/>
      <c r="D33" s="53"/>
      <c r="E33" s="53"/>
      <c r="F33" s="53"/>
    </row>
    <row r="34" spans="1:7" outlineLevel="1" x14ac:dyDescent="0.25">
      <c r="A34" s="47" t="s">
        <v>739</v>
      </c>
      <c r="B34" s="49"/>
      <c r="C34" s="53"/>
      <c r="D34" s="53"/>
      <c r="E34" s="53"/>
      <c r="F34" s="53"/>
    </row>
    <row r="35" spans="1:7" ht="15" customHeight="1" x14ac:dyDescent="0.25">
      <c r="A35" s="56"/>
      <c r="B35" s="57" t="s">
        <v>740</v>
      </c>
      <c r="C35" s="56" t="s">
        <v>741</v>
      </c>
      <c r="D35" s="56" t="s">
        <v>742</v>
      </c>
      <c r="E35" s="58"/>
      <c r="F35" s="59" t="s">
        <v>706</v>
      </c>
      <c r="G35" s="59"/>
    </row>
    <row r="36" spans="1:7" x14ac:dyDescent="0.25">
      <c r="A36" s="47" t="s">
        <v>743</v>
      </c>
      <c r="B36" s="47" t="s">
        <v>744</v>
      </c>
      <c r="C36" s="122">
        <v>3.6842517658017566E-3</v>
      </c>
      <c r="D36" s="122">
        <v>0</v>
      </c>
      <c r="E36" s="174"/>
      <c r="F36" s="122">
        <f>C12/C15*C36+C13/C15*D36</f>
        <v>3.6842517658017566E-3</v>
      </c>
    </row>
    <row r="37" spans="1:7" outlineLevel="1" x14ac:dyDescent="0.25">
      <c r="A37" s="47" t="s">
        <v>745</v>
      </c>
      <c r="B37" s="53"/>
      <c r="C37" s="122"/>
      <c r="D37" s="122"/>
      <c r="E37" s="174"/>
      <c r="F37" s="122"/>
    </row>
    <row r="38" spans="1:7" outlineLevel="1" x14ac:dyDescent="0.25">
      <c r="A38" s="47" t="s">
        <v>746</v>
      </c>
      <c r="B38" s="53"/>
      <c r="C38" s="122"/>
      <c r="D38" s="122"/>
      <c r="E38" s="174"/>
      <c r="F38" s="122"/>
    </row>
    <row r="39" spans="1:7" outlineLevel="1" x14ac:dyDescent="0.25">
      <c r="A39" s="47" t="s">
        <v>747</v>
      </c>
      <c r="B39" s="53"/>
      <c r="C39" s="122"/>
      <c r="D39" s="122"/>
      <c r="E39" s="174"/>
      <c r="F39" s="122"/>
    </row>
    <row r="40" spans="1:7" outlineLevel="1" x14ac:dyDescent="0.25">
      <c r="A40" s="47" t="s">
        <v>748</v>
      </c>
      <c r="B40" s="53"/>
      <c r="C40" s="122"/>
      <c r="D40" s="122"/>
      <c r="E40" s="174"/>
      <c r="F40" s="122"/>
    </row>
    <row r="41" spans="1:7" outlineLevel="1" x14ac:dyDescent="0.25">
      <c r="A41" s="47" t="s">
        <v>749</v>
      </c>
      <c r="B41" s="53"/>
      <c r="C41" s="122"/>
      <c r="D41" s="122"/>
      <c r="E41" s="174"/>
      <c r="F41" s="122"/>
    </row>
    <row r="42" spans="1:7" outlineLevel="1" x14ac:dyDescent="0.25">
      <c r="A42" s="47" t="s">
        <v>750</v>
      </c>
      <c r="B42" s="53"/>
      <c r="C42" s="122"/>
      <c r="D42" s="122"/>
      <c r="E42" s="174"/>
      <c r="F42" s="122"/>
    </row>
    <row r="43" spans="1:7" ht="15" customHeight="1" x14ac:dyDescent="0.25">
      <c r="A43" s="56"/>
      <c r="B43" s="57" t="s">
        <v>751</v>
      </c>
      <c r="C43" s="56" t="s">
        <v>741</v>
      </c>
      <c r="D43" s="56" t="s">
        <v>742</v>
      </c>
      <c r="E43" s="58"/>
      <c r="F43" s="59" t="s">
        <v>706</v>
      </c>
      <c r="G43" s="59"/>
    </row>
    <row r="44" spans="1:7" x14ac:dyDescent="0.25">
      <c r="A44" s="118" t="s">
        <v>752</v>
      </c>
      <c r="B44" s="119" t="s">
        <v>753</v>
      </c>
      <c r="C44" s="120">
        <f>SUM(C45:C71)</f>
        <v>0.99999999999999989</v>
      </c>
      <c r="D44" s="120">
        <f>SUM(D45:D71)</f>
        <v>0</v>
      </c>
      <c r="E44" s="120"/>
      <c r="F44" s="120">
        <f>SUM(F45:F71)</f>
        <v>0.99999999999999989</v>
      </c>
      <c r="G44" s="34"/>
    </row>
    <row r="45" spans="1:7" x14ac:dyDescent="0.25">
      <c r="A45" s="47" t="s">
        <v>754</v>
      </c>
      <c r="B45" s="47" t="s">
        <v>755</v>
      </c>
      <c r="C45" s="122">
        <v>0.47862710027397909</v>
      </c>
      <c r="D45" s="122"/>
      <c r="E45" s="122"/>
      <c r="F45" s="122">
        <v>0.48240523839564314</v>
      </c>
      <c r="G45" s="34"/>
    </row>
    <row r="46" spans="1:7" x14ac:dyDescent="0.25">
      <c r="A46" s="47" t="s">
        <v>756</v>
      </c>
      <c r="B46" s="47" t="s">
        <v>757</v>
      </c>
      <c r="C46" s="122" t="s">
        <v>1594</v>
      </c>
      <c r="D46" s="122"/>
      <c r="E46" s="122"/>
      <c r="F46" s="122"/>
      <c r="G46" s="34"/>
    </row>
    <row r="47" spans="1:7" x14ac:dyDescent="0.25">
      <c r="A47" s="47" t="s">
        <v>758</v>
      </c>
      <c r="B47" s="47" t="s">
        <v>759</v>
      </c>
      <c r="C47" s="122" t="s">
        <v>1594</v>
      </c>
      <c r="D47" s="122"/>
      <c r="E47" s="122"/>
      <c r="F47" s="122"/>
      <c r="G47" s="34"/>
    </row>
    <row r="48" spans="1:7" x14ac:dyDescent="0.25">
      <c r="A48" s="47" t="s">
        <v>760</v>
      </c>
      <c r="B48" s="47" t="s">
        <v>761</v>
      </c>
      <c r="C48" s="122" t="s">
        <v>1594</v>
      </c>
      <c r="D48" s="122"/>
      <c r="E48" s="122"/>
      <c r="F48" s="122"/>
      <c r="G48" s="34"/>
    </row>
    <row r="49" spans="1:7" x14ac:dyDescent="0.25">
      <c r="A49" s="47" t="s">
        <v>762</v>
      </c>
      <c r="B49" s="47" t="s">
        <v>763</v>
      </c>
      <c r="C49" s="122" t="s">
        <v>1594</v>
      </c>
      <c r="D49" s="122"/>
      <c r="E49" s="122"/>
      <c r="F49" s="122"/>
      <c r="G49" s="34"/>
    </row>
    <row r="50" spans="1:7" x14ac:dyDescent="0.25">
      <c r="A50" s="47" t="s">
        <v>764</v>
      </c>
      <c r="B50" s="47" t="s">
        <v>765</v>
      </c>
      <c r="C50" s="122" t="s">
        <v>1594</v>
      </c>
      <c r="D50" s="122"/>
      <c r="E50" s="122"/>
      <c r="F50" s="122"/>
      <c r="G50" s="34"/>
    </row>
    <row r="51" spans="1:7" x14ac:dyDescent="0.25">
      <c r="A51" s="47" t="s">
        <v>766</v>
      </c>
      <c r="B51" s="47" t="s">
        <v>767</v>
      </c>
      <c r="C51" s="122" t="s">
        <v>1594</v>
      </c>
      <c r="D51" s="122"/>
      <c r="E51" s="122"/>
      <c r="F51" s="122"/>
      <c r="G51" s="34"/>
    </row>
    <row r="52" spans="1:7" x14ac:dyDescent="0.25">
      <c r="A52" s="47" t="s">
        <v>768</v>
      </c>
      <c r="B52" s="47" t="s">
        <v>769</v>
      </c>
      <c r="C52" s="122" t="s">
        <v>1594</v>
      </c>
      <c r="D52" s="122"/>
      <c r="E52" s="122"/>
      <c r="F52" s="122"/>
      <c r="G52" s="34"/>
    </row>
    <row r="53" spans="1:7" x14ac:dyDescent="0.25">
      <c r="A53" s="47" t="s">
        <v>770</v>
      </c>
      <c r="B53" s="47" t="s">
        <v>771</v>
      </c>
      <c r="C53" s="122" t="s">
        <v>1594</v>
      </c>
      <c r="D53" s="122"/>
      <c r="E53" s="122"/>
      <c r="F53" s="122"/>
      <c r="G53" s="34"/>
    </row>
    <row r="54" spans="1:7" x14ac:dyDescent="0.25">
      <c r="A54" s="47" t="s">
        <v>772</v>
      </c>
      <c r="B54" s="47" t="s">
        <v>773</v>
      </c>
      <c r="C54" s="122" t="s">
        <v>1594</v>
      </c>
      <c r="D54" s="122"/>
      <c r="E54" s="122"/>
      <c r="F54" s="122"/>
      <c r="G54" s="34"/>
    </row>
    <row r="55" spans="1:7" x14ac:dyDescent="0.25">
      <c r="A55" s="47" t="s">
        <v>774</v>
      </c>
      <c r="B55" s="47" t="s">
        <v>775</v>
      </c>
      <c r="C55" s="122">
        <v>4.0361920633178477E-2</v>
      </c>
      <c r="D55" s="122"/>
      <c r="E55" s="122"/>
      <c r="F55" s="122">
        <v>4.1865707513801434E-2</v>
      </c>
      <c r="G55" s="34"/>
    </row>
    <row r="56" spans="1:7" x14ac:dyDescent="0.25">
      <c r="A56" s="47" t="s">
        <v>776</v>
      </c>
      <c r="B56" s="47" t="s">
        <v>777</v>
      </c>
      <c r="C56" s="122" t="s">
        <v>1594</v>
      </c>
      <c r="D56" s="122"/>
      <c r="E56" s="122"/>
      <c r="F56" s="122"/>
      <c r="G56" s="34"/>
    </row>
    <row r="57" spans="1:7" x14ac:dyDescent="0.25">
      <c r="A57" s="47" t="s">
        <v>778</v>
      </c>
      <c r="B57" s="47" t="s">
        <v>779</v>
      </c>
      <c r="C57" s="122">
        <v>0.45486073226479345</v>
      </c>
      <c r="D57" s="122"/>
      <c r="E57" s="122"/>
      <c r="F57" s="122">
        <v>0.45544514004874254</v>
      </c>
      <c r="G57" s="34"/>
    </row>
    <row r="58" spans="1:7" x14ac:dyDescent="0.25">
      <c r="A58" s="47" t="s">
        <v>780</v>
      </c>
      <c r="B58" s="47" t="s">
        <v>781</v>
      </c>
      <c r="C58" s="122" t="s">
        <v>1594</v>
      </c>
      <c r="D58" s="122"/>
      <c r="E58" s="122"/>
      <c r="F58" s="122"/>
      <c r="G58" s="34"/>
    </row>
    <row r="59" spans="1:7" x14ac:dyDescent="0.25">
      <c r="A59" s="47" t="s">
        <v>782</v>
      </c>
      <c r="B59" s="47" t="s">
        <v>783</v>
      </c>
      <c r="C59" s="122">
        <v>2.6150246828048906E-2</v>
      </c>
      <c r="D59" s="122"/>
      <c r="E59" s="122"/>
      <c r="F59" s="122">
        <v>2.0283914041812852E-2</v>
      </c>
      <c r="G59" s="34"/>
    </row>
    <row r="60" spans="1:7" x14ac:dyDescent="0.25">
      <c r="A60" s="47" t="s">
        <v>784</v>
      </c>
      <c r="B60" s="47" t="s">
        <v>785</v>
      </c>
      <c r="C60" s="122" t="s">
        <v>1594</v>
      </c>
      <c r="D60" s="122"/>
      <c r="E60" s="122"/>
      <c r="F60" s="122"/>
      <c r="G60" s="34"/>
    </row>
    <row r="61" spans="1:7" x14ac:dyDescent="0.25">
      <c r="A61" s="47" t="s">
        <v>786</v>
      </c>
      <c r="B61" s="47" t="s">
        <v>787</v>
      </c>
      <c r="C61" s="122" t="s">
        <v>1594</v>
      </c>
      <c r="D61" s="122"/>
      <c r="E61" s="122"/>
      <c r="F61" s="122"/>
      <c r="G61" s="34"/>
    </row>
    <row r="62" spans="1:7" x14ac:dyDescent="0.25">
      <c r="A62" s="47" t="s">
        <v>788</v>
      </c>
      <c r="B62" s="47" t="s">
        <v>789</v>
      </c>
      <c r="C62" s="122" t="s">
        <v>1594</v>
      </c>
      <c r="D62" s="122"/>
      <c r="E62" s="122"/>
      <c r="F62" s="122"/>
      <c r="G62" s="34"/>
    </row>
    <row r="63" spans="1:7" x14ac:dyDescent="0.25">
      <c r="A63" s="47" t="s">
        <v>790</v>
      </c>
      <c r="B63" s="47" t="s">
        <v>791</v>
      </c>
      <c r="C63" s="122" t="s">
        <v>1594</v>
      </c>
      <c r="D63" s="122"/>
      <c r="E63" s="122"/>
      <c r="F63" s="122"/>
      <c r="G63" s="34"/>
    </row>
    <row r="64" spans="1:7" x14ac:dyDescent="0.25">
      <c r="A64" s="47" t="s">
        <v>792</v>
      </c>
      <c r="B64" s="47" t="s">
        <v>793</v>
      </c>
      <c r="C64" s="122" t="s">
        <v>1594</v>
      </c>
      <c r="D64" s="122"/>
      <c r="E64" s="122"/>
      <c r="F64" s="122"/>
      <c r="G64" s="34"/>
    </row>
    <row r="65" spans="1:7" x14ac:dyDescent="0.25">
      <c r="A65" s="47" t="s">
        <v>794</v>
      </c>
      <c r="B65" s="47" t="s">
        <v>795</v>
      </c>
      <c r="C65" s="122" t="s">
        <v>1594</v>
      </c>
      <c r="D65" s="122"/>
      <c r="E65" s="122"/>
      <c r="F65" s="122"/>
      <c r="G65" s="34"/>
    </row>
    <row r="66" spans="1:7" x14ac:dyDescent="0.25">
      <c r="A66" s="47" t="s">
        <v>796</v>
      </c>
      <c r="B66" s="47" t="s">
        <v>797</v>
      </c>
      <c r="C66" s="122" t="s">
        <v>1594</v>
      </c>
      <c r="D66" s="122"/>
      <c r="E66" s="122"/>
      <c r="F66" s="122"/>
      <c r="G66" s="34"/>
    </row>
    <row r="67" spans="1:7" x14ac:dyDescent="0.25">
      <c r="A67" s="47" t="s">
        <v>798</v>
      </c>
      <c r="B67" s="47" t="s">
        <v>799</v>
      </c>
      <c r="C67" s="122" t="s">
        <v>1594</v>
      </c>
      <c r="D67" s="122"/>
      <c r="E67" s="122"/>
      <c r="F67" s="122"/>
      <c r="G67" s="34"/>
    </row>
    <row r="68" spans="1:7" x14ac:dyDescent="0.25">
      <c r="A68" s="47" t="s">
        <v>800</v>
      </c>
      <c r="B68" s="47" t="s">
        <v>801</v>
      </c>
      <c r="C68" s="122" t="s">
        <v>1594</v>
      </c>
      <c r="D68" s="122"/>
      <c r="E68" s="122"/>
      <c r="F68" s="122"/>
      <c r="G68" s="34"/>
    </row>
    <row r="69" spans="1:7" x14ac:dyDescent="0.25">
      <c r="A69" s="47" t="s">
        <v>802</v>
      </c>
      <c r="B69" s="47" t="s">
        <v>803</v>
      </c>
      <c r="C69" s="122" t="s">
        <v>1594</v>
      </c>
      <c r="D69" s="122"/>
      <c r="E69" s="122"/>
      <c r="F69" s="122"/>
      <c r="G69" s="34"/>
    </row>
    <row r="70" spans="1:7" x14ac:dyDescent="0.25">
      <c r="A70" s="47" t="s">
        <v>804</v>
      </c>
      <c r="B70" s="47" t="s">
        <v>805</v>
      </c>
      <c r="C70" s="122" t="s">
        <v>1594</v>
      </c>
      <c r="D70" s="122"/>
      <c r="E70" s="122"/>
      <c r="F70" s="122"/>
      <c r="G70" s="34"/>
    </row>
    <row r="71" spans="1:7" x14ac:dyDescent="0.25">
      <c r="A71" s="47" t="s">
        <v>806</v>
      </c>
      <c r="B71" s="47" t="s">
        <v>807</v>
      </c>
      <c r="C71" s="122" t="s">
        <v>1594</v>
      </c>
      <c r="D71" s="122"/>
      <c r="E71" s="122"/>
      <c r="F71" s="122"/>
      <c r="G71" s="34"/>
    </row>
    <row r="72" spans="1:7" x14ac:dyDescent="0.25">
      <c r="A72" s="118" t="s">
        <v>808</v>
      </c>
      <c r="B72" s="119" t="s">
        <v>460</v>
      </c>
      <c r="C72" s="120">
        <f>SUM(C73:C75)</f>
        <v>0</v>
      </c>
      <c r="D72" s="120">
        <f>SUM(D73:D75)</f>
        <v>0</v>
      </c>
      <c r="E72" s="120"/>
      <c r="F72" s="120">
        <f>SUM(F73:F75)</f>
        <v>0</v>
      </c>
      <c r="G72" s="34"/>
    </row>
    <row r="73" spans="1:7" x14ac:dyDescent="0.25">
      <c r="A73" s="47" t="s">
        <v>809</v>
      </c>
      <c r="B73" s="47" t="s">
        <v>810</v>
      </c>
      <c r="C73" s="122"/>
      <c r="D73" s="122"/>
      <c r="E73" s="122"/>
      <c r="F73" s="122"/>
      <c r="G73" s="34"/>
    </row>
    <row r="74" spans="1:7" x14ac:dyDescent="0.25">
      <c r="A74" s="47" t="s">
        <v>811</v>
      </c>
      <c r="B74" s="47" t="s">
        <v>812</v>
      </c>
      <c r="C74" s="122"/>
      <c r="D74" s="122"/>
      <c r="E74" s="122"/>
      <c r="F74" s="122"/>
      <c r="G74" s="34"/>
    </row>
    <row r="75" spans="1:7" x14ac:dyDescent="0.25">
      <c r="A75" s="47" t="s">
        <v>813</v>
      </c>
      <c r="B75" s="47" t="s">
        <v>814</v>
      </c>
      <c r="C75" s="122"/>
      <c r="D75" s="122"/>
      <c r="E75" s="122"/>
      <c r="F75" s="122"/>
      <c r="G75" s="34"/>
    </row>
    <row r="76" spans="1:7" x14ac:dyDescent="0.25">
      <c r="A76" s="118" t="s">
        <v>815</v>
      </c>
      <c r="B76" s="119" t="s">
        <v>257</v>
      </c>
      <c r="C76" s="120">
        <f>SUM(C77:C87)</f>
        <v>0</v>
      </c>
      <c r="D76" s="120">
        <f>SUM(D77:D87)</f>
        <v>0</v>
      </c>
      <c r="E76" s="120"/>
      <c r="F76" s="120">
        <f>SUM(F77:F87)</f>
        <v>0</v>
      </c>
      <c r="G76" s="34"/>
    </row>
    <row r="77" spans="1:7" x14ac:dyDescent="0.25">
      <c r="A77" s="47" t="s">
        <v>816</v>
      </c>
      <c r="B77" s="60" t="s">
        <v>462</v>
      </c>
      <c r="C77" s="122"/>
      <c r="D77" s="122"/>
      <c r="E77" s="122"/>
      <c r="F77" s="122"/>
      <c r="G77" s="34"/>
    </row>
    <row r="78" spans="1:7" x14ac:dyDescent="0.25">
      <c r="A78" s="47" t="s">
        <v>817</v>
      </c>
      <c r="B78" s="47" t="s">
        <v>464</v>
      </c>
      <c r="C78" s="122"/>
      <c r="D78" s="122"/>
      <c r="E78" s="122"/>
      <c r="F78" s="122"/>
      <c r="G78" s="34"/>
    </row>
    <row r="79" spans="1:7" x14ac:dyDescent="0.25">
      <c r="A79" s="47" t="s">
        <v>818</v>
      </c>
      <c r="B79" s="60" t="s">
        <v>466</v>
      </c>
      <c r="C79" s="122"/>
      <c r="D79" s="122"/>
      <c r="E79" s="122"/>
      <c r="F79" s="122"/>
      <c r="G79" s="34"/>
    </row>
    <row r="80" spans="1:7" x14ac:dyDescent="0.25">
      <c r="A80" s="47" t="s">
        <v>819</v>
      </c>
      <c r="B80" s="60" t="s">
        <v>468</v>
      </c>
      <c r="C80" s="122"/>
      <c r="D80" s="122"/>
      <c r="E80" s="122"/>
      <c r="F80" s="122"/>
      <c r="G80" s="34"/>
    </row>
    <row r="81" spans="1:7" x14ac:dyDescent="0.25">
      <c r="A81" s="47" t="s">
        <v>820</v>
      </c>
      <c r="B81" s="60" t="s">
        <v>470</v>
      </c>
      <c r="C81" s="122"/>
      <c r="D81" s="122"/>
      <c r="E81" s="122"/>
      <c r="F81" s="122"/>
      <c r="G81" s="34"/>
    </row>
    <row r="82" spans="1:7" x14ac:dyDescent="0.25">
      <c r="A82" s="47" t="s">
        <v>821</v>
      </c>
      <c r="B82" s="60" t="s">
        <v>472</v>
      </c>
      <c r="C82" s="122"/>
      <c r="D82" s="122"/>
      <c r="E82" s="122"/>
      <c r="F82" s="122"/>
      <c r="G82" s="34"/>
    </row>
    <row r="83" spans="1:7" x14ac:dyDescent="0.25">
      <c r="A83" s="47" t="s">
        <v>822</v>
      </c>
      <c r="B83" s="60" t="s">
        <v>474</v>
      </c>
      <c r="C83" s="122"/>
      <c r="D83" s="122"/>
      <c r="E83" s="122"/>
      <c r="F83" s="122"/>
      <c r="G83" s="34"/>
    </row>
    <row r="84" spans="1:7" x14ac:dyDescent="0.25">
      <c r="A84" s="47" t="s">
        <v>823</v>
      </c>
      <c r="B84" s="60" t="s">
        <v>476</v>
      </c>
      <c r="C84" s="122"/>
      <c r="D84" s="122"/>
      <c r="E84" s="122"/>
      <c r="F84" s="122"/>
      <c r="G84" s="34"/>
    </row>
    <row r="85" spans="1:7" x14ac:dyDescent="0.25">
      <c r="A85" s="47" t="s">
        <v>824</v>
      </c>
      <c r="B85" s="60" t="s">
        <v>478</v>
      </c>
      <c r="C85" s="122"/>
      <c r="D85" s="122"/>
      <c r="E85" s="122"/>
      <c r="F85" s="122"/>
      <c r="G85" s="34"/>
    </row>
    <row r="86" spans="1:7" x14ac:dyDescent="0.25">
      <c r="A86" s="47" t="s">
        <v>825</v>
      </c>
      <c r="B86" s="60" t="s">
        <v>480</v>
      </c>
      <c r="C86" s="122"/>
      <c r="D86" s="122"/>
      <c r="E86" s="122"/>
      <c r="F86" s="122"/>
      <c r="G86" s="34"/>
    </row>
    <row r="87" spans="1:7" x14ac:dyDescent="0.25">
      <c r="A87" s="47" t="s">
        <v>826</v>
      </c>
      <c r="B87" s="60" t="s">
        <v>257</v>
      </c>
      <c r="C87" s="122"/>
      <c r="D87" s="122"/>
      <c r="E87" s="122"/>
      <c r="F87" s="122"/>
      <c r="G87" s="34"/>
    </row>
    <row r="88" spans="1:7" outlineLevel="1" x14ac:dyDescent="0.25">
      <c r="A88" s="47" t="s">
        <v>827</v>
      </c>
      <c r="B88" s="150" t="s">
        <v>261</v>
      </c>
      <c r="C88" s="122"/>
      <c r="D88" s="122"/>
      <c r="E88" s="122"/>
      <c r="F88" s="122"/>
      <c r="G88" s="34"/>
    </row>
    <row r="89" spans="1:7" outlineLevel="1" x14ac:dyDescent="0.25">
      <c r="A89" s="47" t="s">
        <v>828</v>
      </c>
      <c r="B89" s="150" t="s">
        <v>261</v>
      </c>
      <c r="C89" s="122"/>
      <c r="D89" s="122"/>
      <c r="E89" s="122"/>
      <c r="F89" s="122"/>
      <c r="G89" s="34"/>
    </row>
    <row r="90" spans="1:7" outlineLevel="1" x14ac:dyDescent="0.25">
      <c r="A90" s="47" t="s">
        <v>829</v>
      </c>
      <c r="B90" s="150" t="s">
        <v>261</v>
      </c>
      <c r="C90" s="122"/>
      <c r="D90" s="122"/>
      <c r="E90" s="122"/>
      <c r="F90" s="122"/>
      <c r="G90" s="34"/>
    </row>
    <row r="91" spans="1:7" outlineLevel="1" x14ac:dyDescent="0.25">
      <c r="A91" s="47" t="s">
        <v>830</v>
      </c>
      <c r="B91" s="150" t="s">
        <v>261</v>
      </c>
      <c r="C91" s="122"/>
      <c r="D91" s="122"/>
      <c r="E91" s="122"/>
      <c r="F91" s="122"/>
      <c r="G91" s="34"/>
    </row>
    <row r="92" spans="1:7" outlineLevel="1" x14ac:dyDescent="0.25">
      <c r="A92" s="47" t="s">
        <v>831</v>
      </c>
      <c r="B92" s="150" t="s">
        <v>261</v>
      </c>
      <c r="C92" s="122"/>
      <c r="D92" s="122"/>
      <c r="E92" s="122"/>
      <c r="F92" s="122"/>
      <c r="G92" s="34"/>
    </row>
    <row r="93" spans="1:7" outlineLevel="1" x14ac:dyDescent="0.25">
      <c r="A93" s="47" t="s">
        <v>832</v>
      </c>
      <c r="B93" s="150" t="s">
        <v>261</v>
      </c>
      <c r="C93" s="122"/>
      <c r="D93" s="122"/>
      <c r="E93" s="122"/>
      <c r="F93" s="122"/>
      <c r="G93" s="34"/>
    </row>
    <row r="94" spans="1:7" outlineLevel="1" x14ac:dyDescent="0.25">
      <c r="A94" s="47" t="s">
        <v>833</v>
      </c>
      <c r="B94" s="150" t="s">
        <v>261</v>
      </c>
      <c r="C94" s="122"/>
      <c r="D94" s="122"/>
      <c r="E94" s="122"/>
      <c r="F94" s="122"/>
      <c r="G94" s="34"/>
    </row>
    <row r="95" spans="1:7" outlineLevel="1" x14ac:dyDescent="0.25">
      <c r="A95" s="47" t="s">
        <v>834</v>
      </c>
      <c r="B95" s="150" t="s">
        <v>261</v>
      </c>
      <c r="C95" s="122"/>
      <c r="D95" s="122"/>
      <c r="E95" s="122"/>
      <c r="F95" s="122"/>
      <c r="G95" s="34"/>
    </row>
    <row r="96" spans="1:7" outlineLevel="1" x14ac:dyDescent="0.25">
      <c r="A96" s="47" t="s">
        <v>835</v>
      </c>
      <c r="B96" s="150" t="s">
        <v>261</v>
      </c>
      <c r="C96" s="122"/>
      <c r="D96" s="122"/>
      <c r="E96" s="122"/>
      <c r="F96" s="122"/>
      <c r="G96" s="34"/>
    </row>
    <row r="97" spans="1:7" outlineLevel="1" x14ac:dyDescent="0.25">
      <c r="A97" s="47" t="s">
        <v>836</v>
      </c>
      <c r="B97" s="150" t="s">
        <v>261</v>
      </c>
      <c r="C97" s="122"/>
      <c r="D97" s="122"/>
      <c r="E97" s="122"/>
      <c r="F97" s="122"/>
      <c r="G97" s="34"/>
    </row>
    <row r="98" spans="1:7" ht="15" customHeight="1" x14ac:dyDescent="0.25">
      <c r="A98" s="56"/>
      <c r="B98" s="85" t="s">
        <v>837</v>
      </c>
      <c r="C98" s="56" t="s">
        <v>741</v>
      </c>
      <c r="D98" s="56" t="s">
        <v>742</v>
      </c>
      <c r="E98" s="58"/>
      <c r="F98" s="59" t="s">
        <v>706</v>
      </c>
      <c r="G98" s="59"/>
    </row>
    <row r="99" spans="1:7" x14ac:dyDescent="0.25">
      <c r="A99" s="118" t="s">
        <v>838</v>
      </c>
      <c r="B99" s="119" t="s">
        <v>839</v>
      </c>
      <c r="C99" s="120">
        <f>SUM(C100:C148)</f>
        <v>0.47812951034309753</v>
      </c>
      <c r="D99" s="120">
        <f>SUM(D100:D148)</f>
        <v>0</v>
      </c>
      <c r="E99" s="120"/>
      <c r="F99" s="120">
        <f>SUM(F100:F148)</f>
        <v>0.47812951034309753</v>
      </c>
      <c r="G99" s="34"/>
    </row>
    <row r="100" spans="1:7" x14ac:dyDescent="0.25">
      <c r="A100" s="47" t="s">
        <v>840</v>
      </c>
      <c r="B100" s="145" t="s" vm="1">
        <v>1526</v>
      </c>
      <c r="C100" s="122">
        <v>3.0037792614173969E-2</v>
      </c>
      <c r="D100" s="122"/>
      <c r="E100" s="122"/>
      <c r="F100" s="122">
        <v>3.0037792614173969E-2</v>
      </c>
      <c r="G100" s="34"/>
    </row>
    <row r="101" spans="1:7" x14ac:dyDescent="0.25">
      <c r="A101" s="47" t="s">
        <v>842</v>
      </c>
      <c r="B101" s="145" t="s">
        <v>1527</v>
      </c>
      <c r="C101" s="122">
        <v>4.2245556815877071E-2</v>
      </c>
      <c r="D101" s="122"/>
      <c r="E101" s="122"/>
      <c r="F101" s="122">
        <v>4.2245556815877071E-2</v>
      </c>
      <c r="G101" s="34"/>
    </row>
    <row r="102" spans="1:7" x14ac:dyDescent="0.25">
      <c r="A102" s="47" t="s">
        <v>843</v>
      </c>
      <c r="B102" s="145" t="s">
        <v>1528</v>
      </c>
      <c r="C102" s="122">
        <v>0.13610060340255961</v>
      </c>
      <c r="D102" s="122"/>
      <c r="E102" s="122"/>
      <c r="F102" s="122">
        <v>0.13610060340255961</v>
      </c>
      <c r="G102" s="34"/>
    </row>
    <row r="103" spans="1:7" x14ac:dyDescent="0.25">
      <c r="A103" s="47" t="s">
        <v>844</v>
      </c>
      <c r="B103" s="145" t="s">
        <v>1529</v>
      </c>
      <c r="C103" s="122">
        <v>5.6721804174786047E-2</v>
      </c>
      <c r="D103" s="122"/>
      <c r="E103" s="122"/>
      <c r="F103" s="122">
        <v>5.6721804174786047E-2</v>
      </c>
      <c r="G103" s="34"/>
    </row>
    <row r="104" spans="1:7" x14ac:dyDescent="0.25">
      <c r="A104" s="47" t="s">
        <v>845</v>
      </c>
      <c r="B104" s="145" t="s" vm="2">
        <v>1530</v>
      </c>
      <c r="C104" s="122">
        <v>1.9966775667411635E-2</v>
      </c>
      <c r="D104" s="122"/>
      <c r="E104" s="122"/>
      <c r="F104" s="122">
        <v>1.9966775667411635E-2</v>
      </c>
      <c r="G104" s="34"/>
    </row>
    <row r="105" spans="1:7" x14ac:dyDescent="0.25">
      <c r="A105" s="47" t="s">
        <v>846</v>
      </c>
      <c r="B105" s="145" t="s" vm="3">
        <v>1531</v>
      </c>
      <c r="C105" s="122">
        <v>9.4166302946569067E-2</v>
      </c>
      <c r="D105" s="122"/>
      <c r="E105" s="122"/>
      <c r="F105" s="122">
        <v>9.4166302946569067E-2</v>
      </c>
      <c r="G105" s="34"/>
    </row>
    <row r="106" spans="1:7" x14ac:dyDescent="0.25">
      <c r="A106" s="47" t="s">
        <v>847</v>
      </c>
      <c r="B106" s="145" t="s" vm="4">
        <v>1532</v>
      </c>
      <c r="C106" s="122">
        <v>2.0074582835702369E-2</v>
      </c>
      <c r="D106" s="122"/>
      <c r="E106" s="122"/>
      <c r="F106" s="122">
        <v>2.0074582835702369E-2</v>
      </c>
      <c r="G106" s="34"/>
    </row>
    <row r="107" spans="1:7" x14ac:dyDescent="0.25">
      <c r="A107" s="47" t="s">
        <v>848</v>
      </c>
      <c r="B107" s="145" t="s" vm="5">
        <v>1533</v>
      </c>
      <c r="C107" s="122">
        <v>7.5568433392292859E-3</v>
      </c>
      <c r="D107" s="122"/>
      <c r="E107" s="122"/>
      <c r="F107" s="122">
        <v>7.5568433392292859E-3</v>
      </c>
      <c r="G107" s="34"/>
    </row>
    <row r="108" spans="1:7" x14ac:dyDescent="0.25">
      <c r="A108" s="47" t="s">
        <v>849</v>
      </c>
      <c r="B108" s="145" t="s" vm="6">
        <v>1534</v>
      </c>
      <c r="C108" s="122">
        <v>7.1259248546788501E-2</v>
      </c>
      <c r="D108" s="122"/>
      <c r="E108" s="122"/>
      <c r="F108" s="122">
        <v>7.1259248546788501E-2</v>
      </c>
      <c r="G108" s="34"/>
    </row>
    <row r="109" spans="1:7" x14ac:dyDescent="0.25">
      <c r="A109" s="47" t="s">
        <v>850</v>
      </c>
      <c r="B109" s="145"/>
      <c r="C109" s="122"/>
      <c r="D109" s="122"/>
      <c r="E109" s="122"/>
      <c r="F109" s="122"/>
      <c r="G109" s="34"/>
    </row>
    <row r="110" spans="1:7" x14ac:dyDescent="0.25">
      <c r="A110" s="47" t="s">
        <v>851</v>
      </c>
      <c r="B110" s="145"/>
      <c r="C110" s="53"/>
      <c r="D110" s="122"/>
      <c r="E110" s="122"/>
      <c r="F110" s="122"/>
      <c r="G110" s="34"/>
    </row>
    <row r="111" spans="1:7" x14ac:dyDescent="0.25">
      <c r="A111" s="47" t="s">
        <v>852</v>
      </c>
      <c r="B111" s="145"/>
      <c r="C111" s="122"/>
      <c r="D111" s="122"/>
      <c r="E111" s="122"/>
      <c r="F111" s="122"/>
      <c r="G111" s="34"/>
    </row>
    <row r="112" spans="1:7" x14ac:dyDescent="0.25">
      <c r="A112" s="47" t="s">
        <v>853</v>
      </c>
      <c r="B112" s="145"/>
      <c r="C112" s="122"/>
      <c r="D112" s="122"/>
      <c r="E112" s="122"/>
      <c r="F112" s="122"/>
      <c r="G112" s="34"/>
    </row>
    <row r="113" spans="1:7" x14ac:dyDescent="0.25">
      <c r="A113" s="47" t="s">
        <v>854</v>
      </c>
      <c r="B113" s="145"/>
      <c r="C113" s="122"/>
      <c r="D113" s="122"/>
      <c r="E113" s="122"/>
      <c r="F113" s="122"/>
      <c r="G113" s="34"/>
    </row>
    <row r="114" spans="1:7" x14ac:dyDescent="0.25">
      <c r="A114" s="47" t="s">
        <v>855</v>
      </c>
      <c r="B114" s="145"/>
      <c r="C114" s="122"/>
      <c r="D114" s="122"/>
      <c r="E114" s="122"/>
      <c r="F114" s="122"/>
      <c r="G114" s="34"/>
    </row>
    <row r="115" spans="1:7" x14ac:dyDescent="0.25">
      <c r="A115" s="47" t="s">
        <v>856</v>
      </c>
      <c r="B115" s="145"/>
      <c r="C115" s="122"/>
      <c r="D115" s="122"/>
      <c r="E115" s="122"/>
      <c r="F115" s="122"/>
      <c r="G115" s="34"/>
    </row>
    <row r="116" spans="1:7" x14ac:dyDescent="0.25">
      <c r="A116" s="47" t="s">
        <v>857</v>
      </c>
      <c r="B116" s="145"/>
      <c r="C116" s="122"/>
      <c r="D116" s="122"/>
      <c r="E116" s="122"/>
      <c r="F116" s="122"/>
      <c r="G116" s="34"/>
    </row>
    <row r="117" spans="1:7" x14ac:dyDescent="0.25">
      <c r="A117" s="47" t="s">
        <v>858</v>
      </c>
      <c r="B117" s="145"/>
      <c r="C117" s="122"/>
      <c r="D117" s="122"/>
      <c r="E117" s="122"/>
      <c r="F117" s="122"/>
      <c r="G117" s="34"/>
    </row>
    <row r="118" spans="1:7" x14ac:dyDescent="0.25">
      <c r="A118" s="47" t="s">
        <v>859</v>
      </c>
      <c r="B118" s="145"/>
      <c r="C118" s="122"/>
      <c r="D118" s="122"/>
      <c r="E118" s="122"/>
      <c r="F118" s="122"/>
      <c r="G118" s="34"/>
    </row>
    <row r="119" spans="1:7" x14ac:dyDescent="0.25">
      <c r="A119" s="47" t="s">
        <v>860</v>
      </c>
      <c r="B119" s="145"/>
      <c r="C119" s="122"/>
      <c r="D119" s="122"/>
      <c r="E119" s="122"/>
      <c r="F119" s="122"/>
      <c r="G119" s="34"/>
    </row>
    <row r="120" spans="1:7" x14ac:dyDescent="0.25">
      <c r="A120" s="47" t="s">
        <v>861</v>
      </c>
      <c r="B120" s="145"/>
      <c r="C120" s="122"/>
      <c r="D120" s="122"/>
      <c r="E120" s="122"/>
      <c r="F120" s="122"/>
      <c r="G120" s="34"/>
    </row>
    <row r="121" spans="1:7" x14ac:dyDescent="0.25">
      <c r="A121" s="47" t="s">
        <v>862</v>
      </c>
      <c r="B121" s="145"/>
      <c r="C121" s="122"/>
      <c r="D121" s="122"/>
      <c r="E121" s="122"/>
      <c r="F121" s="122"/>
      <c r="G121" s="34"/>
    </row>
    <row r="122" spans="1:7" x14ac:dyDescent="0.25">
      <c r="A122" s="47" t="s">
        <v>863</v>
      </c>
      <c r="B122" s="145"/>
      <c r="C122" s="122"/>
      <c r="D122" s="122"/>
      <c r="E122" s="122"/>
      <c r="F122" s="122"/>
      <c r="G122" s="34"/>
    </row>
    <row r="123" spans="1:7" x14ac:dyDescent="0.25">
      <c r="A123" s="47" t="s">
        <v>864</v>
      </c>
      <c r="B123" s="145"/>
      <c r="C123" s="122"/>
      <c r="D123" s="122"/>
      <c r="E123" s="122"/>
      <c r="F123" s="122"/>
      <c r="G123" s="34"/>
    </row>
    <row r="124" spans="1:7" x14ac:dyDescent="0.25">
      <c r="A124" s="47" t="s">
        <v>865</v>
      </c>
      <c r="B124" s="145"/>
      <c r="C124" s="122"/>
      <c r="D124" s="122"/>
      <c r="E124" s="122"/>
      <c r="F124" s="122"/>
      <c r="G124" s="34"/>
    </row>
    <row r="125" spans="1:7" x14ac:dyDescent="0.25">
      <c r="A125" s="47" t="s">
        <v>866</v>
      </c>
      <c r="B125" s="145"/>
      <c r="C125" s="122"/>
      <c r="D125" s="122"/>
      <c r="E125" s="122"/>
      <c r="F125" s="122"/>
      <c r="G125" s="34"/>
    </row>
    <row r="126" spans="1:7" x14ac:dyDescent="0.25">
      <c r="A126" s="47" t="s">
        <v>867</v>
      </c>
      <c r="B126" s="145"/>
      <c r="C126" s="122"/>
      <c r="D126" s="122"/>
      <c r="E126" s="122"/>
      <c r="F126" s="122"/>
      <c r="G126" s="34"/>
    </row>
    <row r="127" spans="1:7" x14ac:dyDescent="0.25">
      <c r="A127" s="47" t="s">
        <v>868</v>
      </c>
      <c r="B127" s="145"/>
      <c r="C127" s="122"/>
      <c r="D127" s="122"/>
      <c r="E127" s="122"/>
      <c r="F127" s="122"/>
      <c r="G127" s="34"/>
    </row>
    <row r="128" spans="1:7" x14ac:dyDescent="0.25">
      <c r="A128" s="47" t="s">
        <v>869</v>
      </c>
      <c r="B128" s="145"/>
      <c r="C128" s="122"/>
      <c r="D128" s="122"/>
      <c r="E128" s="122"/>
      <c r="F128" s="122"/>
      <c r="G128" s="34"/>
    </row>
    <row r="129" spans="1:7" x14ac:dyDescent="0.25">
      <c r="A129" s="47" t="s">
        <v>870</v>
      </c>
      <c r="B129" s="145"/>
      <c r="C129" s="122"/>
      <c r="D129" s="122"/>
      <c r="E129" s="122"/>
      <c r="F129" s="122"/>
      <c r="G129" s="34"/>
    </row>
    <row r="130" spans="1:7" x14ac:dyDescent="0.25">
      <c r="A130" s="47" t="s">
        <v>871</v>
      </c>
      <c r="B130" s="145"/>
      <c r="C130" s="122"/>
      <c r="D130" s="122"/>
      <c r="E130" s="122"/>
      <c r="F130" s="122"/>
      <c r="G130" s="34"/>
    </row>
    <row r="131" spans="1:7" x14ac:dyDescent="0.25">
      <c r="A131" s="47" t="s">
        <v>872</v>
      </c>
      <c r="B131" s="145"/>
      <c r="C131" s="122"/>
      <c r="D131" s="122"/>
      <c r="E131" s="122"/>
      <c r="F131" s="122"/>
      <c r="G131" s="34"/>
    </row>
    <row r="132" spans="1:7" x14ac:dyDescent="0.25">
      <c r="A132" s="47" t="s">
        <v>873</v>
      </c>
      <c r="B132" s="145"/>
      <c r="C132" s="122"/>
      <c r="D132" s="122"/>
      <c r="E132" s="122"/>
      <c r="F132" s="122"/>
      <c r="G132" s="34"/>
    </row>
    <row r="133" spans="1:7" x14ac:dyDescent="0.25">
      <c r="A133" s="47" t="s">
        <v>874</v>
      </c>
      <c r="B133" s="145"/>
      <c r="C133" s="122"/>
      <c r="D133" s="122"/>
      <c r="E133" s="122"/>
      <c r="F133" s="122"/>
      <c r="G133" s="34"/>
    </row>
    <row r="134" spans="1:7" x14ac:dyDescent="0.25">
      <c r="A134" s="47" t="s">
        <v>875</v>
      </c>
      <c r="B134" s="145"/>
      <c r="C134" s="122"/>
      <c r="D134" s="122"/>
      <c r="E134" s="122"/>
      <c r="F134" s="122"/>
      <c r="G134" s="34"/>
    </row>
    <row r="135" spans="1:7" x14ac:dyDescent="0.25">
      <c r="A135" s="47" t="s">
        <v>876</v>
      </c>
      <c r="B135" s="145"/>
      <c r="C135" s="122"/>
      <c r="D135" s="122"/>
      <c r="E135" s="122"/>
      <c r="F135" s="122"/>
      <c r="G135" s="34"/>
    </row>
    <row r="136" spans="1:7" x14ac:dyDescent="0.25">
      <c r="A136" s="47" t="s">
        <v>877</v>
      </c>
      <c r="B136" s="145"/>
      <c r="C136" s="122"/>
      <c r="D136" s="122"/>
      <c r="E136" s="122"/>
      <c r="F136" s="122"/>
      <c r="G136" s="34"/>
    </row>
    <row r="137" spans="1:7" x14ac:dyDescent="0.25">
      <c r="A137" s="47" t="s">
        <v>878</v>
      </c>
      <c r="B137" s="145"/>
      <c r="C137" s="122"/>
      <c r="D137" s="122"/>
      <c r="E137" s="122"/>
      <c r="F137" s="122"/>
      <c r="G137" s="34"/>
    </row>
    <row r="138" spans="1:7" x14ac:dyDescent="0.25">
      <c r="A138" s="47" t="s">
        <v>879</v>
      </c>
      <c r="B138" s="145"/>
      <c r="C138" s="122"/>
      <c r="D138" s="122"/>
      <c r="E138" s="122"/>
      <c r="F138" s="122"/>
      <c r="G138" s="34"/>
    </row>
    <row r="139" spans="1:7" x14ac:dyDescent="0.25">
      <c r="A139" s="47" t="s">
        <v>880</v>
      </c>
      <c r="B139" s="145"/>
      <c r="C139" s="122"/>
      <c r="D139" s="122"/>
      <c r="E139" s="122"/>
      <c r="F139" s="122"/>
      <c r="G139" s="34"/>
    </row>
    <row r="140" spans="1:7" x14ac:dyDescent="0.25">
      <c r="A140" s="47" t="s">
        <v>881</v>
      </c>
      <c r="B140" s="145"/>
      <c r="C140" s="122"/>
      <c r="D140" s="122"/>
      <c r="E140" s="122"/>
      <c r="F140" s="122"/>
      <c r="G140" s="34"/>
    </row>
    <row r="141" spans="1:7" x14ac:dyDescent="0.25">
      <c r="A141" s="47" t="s">
        <v>882</v>
      </c>
      <c r="B141" s="145"/>
      <c r="C141" s="122"/>
      <c r="D141" s="122"/>
      <c r="E141" s="122"/>
      <c r="F141" s="122"/>
      <c r="G141" s="34"/>
    </row>
    <row r="142" spans="1:7" x14ac:dyDescent="0.25">
      <c r="A142" s="47" t="s">
        <v>883</v>
      </c>
      <c r="B142" s="145"/>
      <c r="C142" s="122"/>
      <c r="D142" s="122"/>
      <c r="E142" s="122"/>
      <c r="F142" s="122"/>
      <c r="G142" s="34"/>
    </row>
    <row r="143" spans="1:7" x14ac:dyDescent="0.25">
      <c r="A143" s="47" t="s">
        <v>884</v>
      </c>
      <c r="B143" s="145"/>
      <c r="C143" s="122"/>
      <c r="D143" s="122"/>
      <c r="E143" s="122"/>
      <c r="F143" s="122"/>
      <c r="G143" s="34"/>
    </row>
    <row r="144" spans="1:7" x14ac:dyDescent="0.25">
      <c r="A144" s="47" t="s">
        <v>885</v>
      </c>
      <c r="B144" s="145"/>
      <c r="C144" s="122"/>
      <c r="D144" s="122"/>
      <c r="E144" s="122"/>
      <c r="F144" s="122"/>
      <c r="G144" s="34"/>
    </row>
    <row r="145" spans="1:7" x14ac:dyDescent="0.25">
      <c r="A145" s="47" t="s">
        <v>886</v>
      </c>
      <c r="B145" s="145"/>
      <c r="C145" s="122"/>
      <c r="D145" s="122"/>
      <c r="E145" s="122"/>
      <c r="F145" s="122"/>
      <c r="G145" s="34"/>
    </row>
    <row r="146" spans="1:7" x14ac:dyDescent="0.25">
      <c r="A146" s="47" t="s">
        <v>887</v>
      </c>
      <c r="B146" s="145"/>
      <c r="C146" s="122"/>
      <c r="D146" s="122"/>
      <c r="E146" s="122"/>
      <c r="F146" s="122"/>
      <c r="G146" s="34"/>
    </row>
    <row r="147" spans="1:7" x14ac:dyDescent="0.25">
      <c r="A147" s="47" t="s">
        <v>888</v>
      </c>
      <c r="B147" s="145"/>
      <c r="C147" s="122"/>
      <c r="D147" s="122"/>
      <c r="E147" s="122"/>
      <c r="F147" s="122"/>
      <c r="G147" s="34"/>
    </row>
    <row r="148" spans="1:7" x14ac:dyDescent="0.25">
      <c r="A148" s="47" t="s">
        <v>889</v>
      </c>
      <c r="B148" s="145"/>
      <c r="C148" s="122"/>
      <c r="D148" s="122"/>
      <c r="E148" s="122"/>
      <c r="F148" s="122"/>
      <c r="G148" s="34"/>
    </row>
    <row r="149" spans="1:7" ht="15" customHeight="1" x14ac:dyDescent="0.25">
      <c r="A149" s="56"/>
      <c r="B149" s="57" t="s">
        <v>890</v>
      </c>
      <c r="C149" s="56" t="s">
        <v>741</v>
      </c>
      <c r="D149" s="56" t="s">
        <v>742</v>
      </c>
      <c r="E149" s="58"/>
      <c r="F149" s="59" t="s">
        <v>706</v>
      </c>
      <c r="G149" s="59"/>
    </row>
    <row r="150" spans="1:7" x14ac:dyDescent="0.25">
      <c r="A150" s="47" t="s">
        <v>891</v>
      </c>
      <c r="B150" s="47" t="s">
        <v>892</v>
      </c>
      <c r="C150" s="122">
        <v>0.85379590767320857</v>
      </c>
      <c r="D150" s="122"/>
      <c r="E150" s="175"/>
      <c r="F150" s="122">
        <v>0.85379590767320857</v>
      </c>
    </row>
    <row r="151" spans="1:7" x14ac:dyDescent="0.25">
      <c r="A151" s="47" t="s">
        <v>893</v>
      </c>
      <c r="B151" s="47" t="s">
        <v>894</v>
      </c>
      <c r="C151" s="122">
        <v>0.14620409232679152</v>
      </c>
      <c r="D151" s="122"/>
      <c r="E151" s="175"/>
      <c r="F151" s="122">
        <v>0.14620409232679152</v>
      </c>
    </row>
    <row r="152" spans="1:7" x14ac:dyDescent="0.25">
      <c r="A152" s="47" t="s">
        <v>895</v>
      </c>
      <c r="B152" s="47" t="s">
        <v>257</v>
      </c>
      <c r="C152" s="122">
        <v>0</v>
      </c>
      <c r="D152" s="122"/>
      <c r="E152" s="175"/>
      <c r="F152" s="122">
        <v>0</v>
      </c>
    </row>
    <row r="153" spans="1:7" outlineLevel="1" x14ac:dyDescent="0.25">
      <c r="A153" s="47" t="s">
        <v>896</v>
      </c>
      <c r="B153" s="53"/>
      <c r="C153" s="122"/>
      <c r="D153" s="122"/>
      <c r="E153" s="175"/>
      <c r="F153" s="122"/>
    </row>
    <row r="154" spans="1:7" outlineLevel="1" x14ac:dyDescent="0.25">
      <c r="A154" s="47" t="s">
        <v>897</v>
      </c>
      <c r="B154" s="53"/>
      <c r="C154" s="122"/>
      <c r="D154" s="122"/>
      <c r="E154" s="175"/>
      <c r="F154" s="122"/>
    </row>
    <row r="155" spans="1:7" outlineLevel="1" x14ac:dyDescent="0.25">
      <c r="A155" s="47" t="s">
        <v>898</v>
      </c>
      <c r="B155" s="53"/>
      <c r="C155" s="122"/>
      <c r="D155" s="122"/>
      <c r="E155" s="175"/>
      <c r="F155" s="122"/>
    </row>
    <row r="156" spans="1:7" outlineLevel="1" x14ac:dyDescent="0.25">
      <c r="A156" s="47" t="s">
        <v>899</v>
      </c>
      <c r="B156" s="53"/>
      <c r="C156" s="122"/>
      <c r="D156" s="122"/>
      <c r="E156" s="175"/>
      <c r="F156" s="122"/>
    </row>
    <row r="157" spans="1:7" outlineLevel="1" x14ac:dyDescent="0.25">
      <c r="A157" s="47" t="s">
        <v>900</v>
      </c>
      <c r="C157" s="116"/>
      <c r="D157" s="116"/>
      <c r="E157" s="121"/>
      <c r="F157" s="116"/>
    </row>
    <row r="158" spans="1:7" outlineLevel="1" x14ac:dyDescent="0.25">
      <c r="A158" s="47" t="s">
        <v>901</v>
      </c>
      <c r="C158" s="116"/>
      <c r="D158" s="116"/>
      <c r="E158" s="121"/>
      <c r="F158" s="116"/>
    </row>
    <row r="159" spans="1:7" ht="15" customHeight="1" x14ac:dyDescent="0.25">
      <c r="A159" s="56"/>
      <c r="B159" s="57" t="s">
        <v>902</v>
      </c>
      <c r="C159" s="56" t="s">
        <v>741</v>
      </c>
      <c r="D159" s="56" t="s">
        <v>742</v>
      </c>
      <c r="E159" s="58"/>
      <c r="F159" s="59" t="s">
        <v>706</v>
      </c>
      <c r="G159" s="59"/>
    </row>
    <row r="160" spans="1:7" x14ac:dyDescent="0.25">
      <c r="A160" s="47" t="s">
        <v>903</v>
      </c>
      <c r="B160" s="47" t="s">
        <v>904</v>
      </c>
      <c r="C160" s="122">
        <v>4.6921492253136257E-2</v>
      </c>
      <c r="D160" s="122"/>
      <c r="E160" s="175"/>
      <c r="F160" s="122">
        <v>4.6921492253136257E-2</v>
      </c>
    </row>
    <row r="161" spans="1:7" x14ac:dyDescent="0.25">
      <c r="A161" s="47" t="s">
        <v>905</v>
      </c>
      <c r="B161" s="47" t="s">
        <v>906</v>
      </c>
      <c r="C161" s="122">
        <v>0.92689429285306524</v>
      </c>
      <c r="D161" s="122"/>
      <c r="E161" s="175"/>
      <c r="F161" s="122">
        <v>0.92689429285306524</v>
      </c>
    </row>
    <row r="162" spans="1:7" x14ac:dyDescent="0.25">
      <c r="A162" s="47" t="s">
        <v>907</v>
      </c>
      <c r="B162" s="47" t="s">
        <v>257</v>
      </c>
      <c r="C162" s="122">
        <v>2.6184214893798571E-2</v>
      </c>
      <c r="D162" s="122"/>
      <c r="E162" s="175"/>
      <c r="F162" s="122">
        <v>2.6184214893798571E-2</v>
      </c>
    </row>
    <row r="163" spans="1:7" outlineLevel="1" x14ac:dyDescent="0.25">
      <c r="A163" s="47" t="s">
        <v>908</v>
      </c>
      <c r="B163" s="53"/>
      <c r="C163" s="53"/>
      <c r="D163" s="53"/>
      <c r="E163" s="136"/>
      <c r="F163" s="53"/>
    </row>
    <row r="164" spans="1:7" outlineLevel="1" x14ac:dyDescent="0.25">
      <c r="A164" s="47" t="s">
        <v>909</v>
      </c>
      <c r="B164" s="53"/>
      <c r="C164" s="53"/>
      <c r="D164" s="53"/>
      <c r="E164" s="136"/>
      <c r="F164" s="53"/>
    </row>
    <row r="165" spans="1:7" outlineLevel="1" x14ac:dyDescent="0.25">
      <c r="A165" s="47" t="s">
        <v>910</v>
      </c>
      <c r="B165" s="53"/>
      <c r="C165" s="53"/>
      <c r="D165" s="53"/>
      <c r="E165" s="136"/>
      <c r="F165" s="53"/>
    </row>
    <row r="166" spans="1:7" outlineLevel="1" x14ac:dyDescent="0.25">
      <c r="A166" s="47" t="s">
        <v>911</v>
      </c>
      <c r="E166" s="31"/>
    </row>
    <row r="167" spans="1:7" outlineLevel="1" x14ac:dyDescent="0.25">
      <c r="A167" s="47" t="s">
        <v>912</v>
      </c>
      <c r="E167" s="31"/>
    </row>
    <row r="168" spans="1:7" outlineLevel="1" x14ac:dyDescent="0.25">
      <c r="A168" s="47" t="s">
        <v>913</v>
      </c>
      <c r="E168" s="31"/>
    </row>
    <row r="169" spans="1:7" ht="15" customHeight="1" x14ac:dyDescent="0.25">
      <c r="A169" s="56"/>
      <c r="B169" s="57" t="s">
        <v>914</v>
      </c>
      <c r="C169" s="56" t="s">
        <v>741</v>
      </c>
      <c r="D169" s="56" t="s">
        <v>742</v>
      </c>
      <c r="E169" s="58"/>
      <c r="F169" s="59" t="s">
        <v>706</v>
      </c>
      <c r="G169" s="59"/>
    </row>
    <row r="170" spans="1:7" x14ac:dyDescent="0.25">
      <c r="A170" s="47" t="s">
        <v>915</v>
      </c>
      <c r="B170" s="79" t="s">
        <v>916</v>
      </c>
      <c r="C170" s="122">
        <v>6.6050009775943913E-2</v>
      </c>
      <c r="D170" s="122"/>
      <c r="E170" s="175"/>
      <c r="F170" s="122">
        <v>6.6050009775943913E-2</v>
      </c>
    </row>
    <row r="171" spans="1:7" x14ac:dyDescent="0.25">
      <c r="A171" s="47" t="s">
        <v>917</v>
      </c>
      <c r="B171" s="79" t="s">
        <v>918</v>
      </c>
      <c r="C171" s="122">
        <v>7.8621428318797829E-2</v>
      </c>
      <c r="D171" s="122"/>
      <c r="E171" s="175"/>
      <c r="F171" s="122">
        <v>7.8621428318797829E-2</v>
      </c>
    </row>
    <row r="172" spans="1:7" x14ac:dyDescent="0.25">
      <c r="A172" s="47" t="s">
        <v>919</v>
      </c>
      <c r="B172" s="79" t="s">
        <v>920</v>
      </c>
      <c r="C172" s="122">
        <v>9.8053691860880615E-2</v>
      </c>
      <c r="D172" s="122"/>
      <c r="E172" s="122"/>
      <c r="F172" s="122">
        <v>9.8053691860880615E-2</v>
      </c>
    </row>
    <row r="173" spans="1:7" x14ac:dyDescent="0.25">
      <c r="A173" s="47" t="s">
        <v>921</v>
      </c>
      <c r="B173" s="79" t="s">
        <v>922</v>
      </c>
      <c r="C173" s="122">
        <v>0.23370491884537076</v>
      </c>
      <c r="D173" s="122"/>
      <c r="E173" s="122"/>
      <c r="F173" s="122">
        <v>0.23370491884537076</v>
      </c>
    </row>
    <row r="174" spans="1:7" x14ac:dyDescent="0.25">
      <c r="A174" s="47" t="s">
        <v>923</v>
      </c>
      <c r="B174" s="79" t="s">
        <v>924</v>
      </c>
      <c r="C174" s="122">
        <v>0.52356995119900684</v>
      </c>
      <c r="D174" s="122"/>
      <c r="E174" s="122"/>
      <c r="F174" s="122">
        <v>0.52356995119900684</v>
      </c>
    </row>
    <row r="175" spans="1:7" outlineLevel="1" x14ac:dyDescent="0.25">
      <c r="A175" s="47" t="s">
        <v>925</v>
      </c>
      <c r="B175" s="49"/>
      <c r="C175" s="116"/>
      <c r="D175" s="116"/>
      <c r="E175" s="116"/>
      <c r="F175" s="116"/>
    </row>
    <row r="176" spans="1:7" outlineLevel="1" x14ac:dyDescent="0.25">
      <c r="A176" s="47" t="s">
        <v>926</v>
      </c>
      <c r="B176" s="49"/>
      <c r="C176" s="116"/>
      <c r="D176" s="116"/>
      <c r="E176" s="116"/>
      <c r="F176" s="116"/>
    </row>
    <row r="177" spans="1:7" outlineLevel="1" x14ac:dyDescent="0.25">
      <c r="A177" s="47" t="s">
        <v>927</v>
      </c>
      <c r="B177" s="80"/>
      <c r="C177" s="116"/>
      <c r="D177" s="116"/>
      <c r="E177" s="116"/>
      <c r="F177" s="116"/>
    </row>
    <row r="178" spans="1:7" outlineLevel="1" x14ac:dyDescent="0.25">
      <c r="A178" s="47" t="s">
        <v>928</v>
      </c>
      <c r="B178" s="80"/>
      <c r="C178" s="116"/>
      <c r="D178" s="116"/>
      <c r="E178" s="116"/>
      <c r="F178" s="116"/>
    </row>
    <row r="179" spans="1:7" ht="15" customHeight="1" x14ac:dyDescent="0.25">
      <c r="A179" s="56"/>
      <c r="B179" s="85" t="s">
        <v>929</v>
      </c>
      <c r="C179" s="56" t="s">
        <v>741</v>
      </c>
      <c r="D179" s="56" t="s">
        <v>742</v>
      </c>
      <c r="E179" s="56"/>
      <c r="F179" s="56" t="s">
        <v>706</v>
      </c>
      <c r="G179" s="59"/>
    </row>
    <row r="180" spans="1:7" x14ac:dyDescent="0.25">
      <c r="A180" s="47" t="s">
        <v>930</v>
      </c>
      <c r="B180" s="47" t="s">
        <v>931</v>
      </c>
      <c r="C180" s="122">
        <v>0</v>
      </c>
      <c r="D180" s="122"/>
      <c r="E180" s="175"/>
      <c r="F180" s="122">
        <v>0</v>
      </c>
    </row>
    <row r="181" spans="1:7" outlineLevel="1" x14ac:dyDescent="0.25">
      <c r="A181" s="47" t="s">
        <v>932</v>
      </c>
      <c r="B181" s="123" t="s">
        <v>933</v>
      </c>
      <c r="C181" s="122">
        <v>0</v>
      </c>
      <c r="D181" s="122"/>
      <c r="E181" s="175"/>
      <c r="F181" s="122">
        <v>0</v>
      </c>
    </row>
    <row r="182" spans="1:7" outlineLevel="1" x14ac:dyDescent="0.25">
      <c r="A182" s="47" t="s">
        <v>934</v>
      </c>
      <c r="B182" s="124"/>
      <c r="C182" s="116"/>
      <c r="D182" s="116"/>
      <c r="E182" s="121"/>
      <c r="F182" s="116"/>
    </row>
    <row r="183" spans="1:7" outlineLevel="1" x14ac:dyDescent="0.25">
      <c r="A183" s="47" t="s">
        <v>935</v>
      </c>
      <c r="B183" s="124"/>
      <c r="C183" s="116"/>
      <c r="D183" s="116"/>
      <c r="E183" s="121"/>
      <c r="F183" s="116"/>
    </row>
    <row r="184" spans="1:7" outlineLevel="1" x14ac:dyDescent="0.25">
      <c r="A184" s="47" t="s">
        <v>936</v>
      </c>
      <c r="B184" s="124"/>
      <c r="C184" s="116"/>
      <c r="D184" s="116"/>
      <c r="E184" s="121"/>
      <c r="F184" s="116"/>
    </row>
    <row r="185" spans="1:7" ht="18.75" x14ac:dyDescent="0.25">
      <c r="A185" s="125"/>
      <c r="B185" s="126" t="s">
        <v>703</v>
      </c>
      <c r="C185" s="125"/>
      <c r="D185" s="125"/>
      <c r="E185" s="125"/>
      <c r="F185" s="127"/>
      <c r="G185" s="127"/>
    </row>
    <row r="186" spans="1:7" ht="15" customHeight="1" x14ac:dyDescent="0.25">
      <c r="A186" s="56"/>
      <c r="B186" s="57" t="s">
        <v>937</v>
      </c>
      <c r="C186" s="56" t="s">
        <v>938</v>
      </c>
      <c r="D186" s="56" t="s">
        <v>939</v>
      </c>
      <c r="E186" s="58"/>
      <c r="F186" s="56" t="s">
        <v>741</v>
      </c>
      <c r="G186" s="56" t="s">
        <v>940</v>
      </c>
    </row>
    <row r="187" spans="1:7" x14ac:dyDescent="0.25">
      <c r="A187" s="47" t="s">
        <v>941</v>
      </c>
      <c r="B187" s="60" t="s">
        <v>942</v>
      </c>
      <c r="C187" s="134">
        <v>130.87694179946999</v>
      </c>
      <c r="D187" s="134"/>
      <c r="E187" s="162"/>
      <c r="F187" s="134"/>
      <c r="G187" s="134"/>
    </row>
    <row r="188" spans="1:7" x14ac:dyDescent="0.25">
      <c r="A188" s="77"/>
      <c r="B188" s="128"/>
      <c r="C188" s="162"/>
      <c r="D188" s="162"/>
      <c r="E188" s="162"/>
      <c r="F188" s="164"/>
      <c r="G188" s="164"/>
    </row>
    <row r="189" spans="1:7" x14ac:dyDescent="0.25">
      <c r="B189" s="60" t="s">
        <v>943</v>
      </c>
      <c r="C189" s="134"/>
      <c r="D189" s="134"/>
      <c r="E189" s="77"/>
      <c r="F189" s="78"/>
      <c r="G189" s="78"/>
    </row>
    <row r="190" spans="1:7" x14ac:dyDescent="0.25">
      <c r="A190" s="47" t="s">
        <v>944</v>
      </c>
      <c r="B190" s="145" t="s">
        <v>1535</v>
      </c>
      <c r="C190" s="134">
        <v>2137.1780286199937</v>
      </c>
      <c r="D190" s="154">
        <v>45103</v>
      </c>
      <c r="E190" s="77"/>
      <c r="F190" s="69">
        <f>IF($C$214=0,"",IF(C190="[for completion]","",IF(C190="","",C190/$C$214)))</f>
        <v>0.17314709625548041</v>
      </c>
      <c r="G190" s="69">
        <f>IF($D$214=0,"",IF(D190="[for completion]","",IF(D190="","",D190/$D$214)))</f>
        <v>0.4782368970745724</v>
      </c>
    </row>
    <row r="191" spans="1:7" x14ac:dyDescent="0.25">
      <c r="A191" s="47" t="s">
        <v>945</v>
      </c>
      <c r="B191" s="145" t="s">
        <v>1536</v>
      </c>
      <c r="C191" s="134">
        <v>7495.0079986899918</v>
      </c>
      <c r="D191" s="154">
        <v>42519</v>
      </c>
      <c r="E191" s="77"/>
      <c r="F191" s="69">
        <f t="shared" ref="F191:F213" si="1">IF($C$214=0,"",IF(C191="[for completion]","",IF(C191="","",C191/$C$214)))</f>
        <v>0.60722076214808374</v>
      </c>
      <c r="G191" s="69">
        <f t="shared" ref="G191:G213" si="2">IF($D$214=0,"",IF(D191="[for completion]","",IF(D191="","",D191/$D$214)))</f>
        <v>0.45083818430511818</v>
      </c>
    </row>
    <row r="192" spans="1:7" x14ac:dyDescent="0.25">
      <c r="A192" s="47" t="s">
        <v>946</v>
      </c>
      <c r="B192" s="145" t="s">
        <v>1537</v>
      </c>
      <c r="C192" s="134">
        <v>2142.5320327999948</v>
      </c>
      <c r="D192" s="154">
        <v>5901</v>
      </c>
      <c r="E192" s="77"/>
      <c r="F192" s="69">
        <f t="shared" si="1"/>
        <v>0.17358085996851347</v>
      </c>
      <c r="G192" s="69">
        <f t="shared" si="2"/>
        <v>6.2569583611667784E-2</v>
      </c>
    </row>
    <row r="193" spans="1:7" x14ac:dyDescent="0.25">
      <c r="A193" s="47" t="s">
        <v>947</v>
      </c>
      <c r="B193" s="145" t="s">
        <v>1538</v>
      </c>
      <c r="C193" s="134">
        <v>437.48753295000006</v>
      </c>
      <c r="D193" s="154">
        <v>719</v>
      </c>
      <c r="E193" s="77"/>
      <c r="F193" s="69">
        <f t="shared" si="1"/>
        <v>3.5443793153338274E-2</v>
      </c>
      <c r="G193" s="69">
        <f t="shared" si="2"/>
        <v>7.6237130345346779E-3</v>
      </c>
    </row>
    <row r="194" spans="1:7" x14ac:dyDescent="0.25">
      <c r="A194" s="47" t="s">
        <v>948</v>
      </c>
      <c r="B194" s="145" t="s">
        <v>1539</v>
      </c>
      <c r="C194" s="134">
        <v>107.62836522000002</v>
      </c>
      <c r="D194" s="154">
        <v>66</v>
      </c>
      <c r="E194" s="77"/>
      <c r="F194" s="69">
        <f t="shared" si="1"/>
        <v>8.719694224350873E-3</v>
      </c>
      <c r="G194" s="69">
        <f t="shared" si="2"/>
        <v>6.998123230588161E-4</v>
      </c>
    </row>
    <row r="195" spans="1:7" x14ac:dyDescent="0.25">
      <c r="A195" s="47" t="s">
        <v>949</v>
      </c>
      <c r="B195" s="145" t="s">
        <v>1540</v>
      </c>
      <c r="C195" s="134">
        <v>23.30129977</v>
      </c>
      <c r="D195" s="154">
        <v>3</v>
      </c>
      <c r="E195" s="77"/>
      <c r="F195" s="69">
        <f t="shared" si="1"/>
        <v>1.8877942502334077E-3</v>
      </c>
      <c r="G195" s="69">
        <f t="shared" si="2"/>
        <v>3.1809651048127999E-5</v>
      </c>
    </row>
    <row r="196" spans="1:7" x14ac:dyDescent="0.25">
      <c r="A196" s="47" t="s">
        <v>950</v>
      </c>
      <c r="B196" s="145"/>
      <c r="C196" s="134"/>
      <c r="D196" s="154"/>
      <c r="E196" s="77"/>
      <c r="F196" s="69" t="str">
        <f t="shared" si="1"/>
        <v/>
      </c>
      <c r="G196" s="69" t="str">
        <f t="shared" si="2"/>
        <v/>
      </c>
    </row>
    <row r="197" spans="1:7" x14ac:dyDescent="0.25">
      <c r="A197" s="47" t="s">
        <v>951</v>
      </c>
      <c r="B197" s="145"/>
      <c r="C197" s="134"/>
      <c r="D197" s="154"/>
      <c r="E197" s="77"/>
      <c r="F197" s="69" t="str">
        <f t="shared" si="1"/>
        <v/>
      </c>
      <c r="G197" s="69" t="str">
        <f t="shared" si="2"/>
        <v/>
      </c>
    </row>
    <row r="198" spans="1:7" x14ac:dyDescent="0.25">
      <c r="A198" s="47" t="s">
        <v>952</v>
      </c>
      <c r="B198" s="145"/>
      <c r="C198" s="134"/>
      <c r="D198" s="154"/>
      <c r="E198" s="77"/>
      <c r="F198" s="69" t="str">
        <f t="shared" si="1"/>
        <v/>
      </c>
      <c r="G198" s="69" t="str">
        <f t="shared" si="2"/>
        <v/>
      </c>
    </row>
    <row r="199" spans="1:7" x14ac:dyDescent="0.25">
      <c r="A199" s="47" t="s">
        <v>953</v>
      </c>
      <c r="B199" s="145"/>
      <c r="C199" s="134"/>
      <c r="D199" s="154"/>
      <c r="E199" s="51"/>
      <c r="F199" s="69" t="str">
        <f t="shared" si="1"/>
        <v/>
      </c>
      <c r="G199" s="69" t="str">
        <f t="shared" si="2"/>
        <v/>
      </c>
    </row>
    <row r="200" spans="1:7" x14ac:dyDescent="0.25">
      <c r="A200" s="47" t="s">
        <v>954</v>
      </c>
      <c r="B200" s="145"/>
      <c r="C200" s="134"/>
      <c r="D200" s="154"/>
      <c r="E200" s="51"/>
      <c r="F200" s="69" t="str">
        <f t="shared" si="1"/>
        <v/>
      </c>
      <c r="G200" s="69" t="str">
        <f t="shared" si="2"/>
        <v/>
      </c>
    </row>
    <row r="201" spans="1:7" x14ac:dyDescent="0.25">
      <c r="A201" s="47" t="s">
        <v>955</v>
      </c>
      <c r="B201" s="145"/>
      <c r="C201" s="134"/>
      <c r="D201" s="154"/>
      <c r="E201" s="51"/>
      <c r="F201" s="69" t="str">
        <f t="shared" si="1"/>
        <v/>
      </c>
      <c r="G201" s="69" t="str">
        <f t="shared" si="2"/>
        <v/>
      </c>
    </row>
    <row r="202" spans="1:7" x14ac:dyDescent="0.25">
      <c r="A202" s="47" t="s">
        <v>956</v>
      </c>
      <c r="B202" s="145"/>
      <c r="C202" s="134"/>
      <c r="D202" s="154"/>
      <c r="E202" s="51"/>
      <c r="F202" s="69" t="str">
        <f t="shared" si="1"/>
        <v/>
      </c>
      <c r="G202" s="69" t="str">
        <f t="shared" si="2"/>
        <v/>
      </c>
    </row>
    <row r="203" spans="1:7" x14ac:dyDescent="0.25">
      <c r="A203" s="47" t="s">
        <v>957</v>
      </c>
      <c r="B203" s="145"/>
      <c r="C203" s="134"/>
      <c r="D203" s="154"/>
      <c r="E203" s="51"/>
      <c r="F203" s="69" t="str">
        <f t="shared" si="1"/>
        <v/>
      </c>
      <c r="G203" s="69" t="str">
        <f t="shared" si="2"/>
        <v/>
      </c>
    </row>
    <row r="204" spans="1:7" x14ac:dyDescent="0.25">
      <c r="A204" s="47" t="s">
        <v>958</v>
      </c>
      <c r="B204" s="145"/>
      <c r="C204" s="134"/>
      <c r="D204" s="154"/>
      <c r="E204" s="51"/>
      <c r="F204" s="69" t="str">
        <f t="shared" si="1"/>
        <v/>
      </c>
      <c r="G204" s="69" t="str">
        <f t="shared" si="2"/>
        <v/>
      </c>
    </row>
    <row r="205" spans="1:7" x14ac:dyDescent="0.25">
      <c r="A205" s="47" t="s">
        <v>959</v>
      </c>
      <c r="B205" s="145"/>
      <c r="C205" s="134"/>
      <c r="D205" s="154"/>
      <c r="F205" s="69" t="str">
        <f t="shared" si="1"/>
        <v/>
      </c>
      <c r="G205" s="69" t="str">
        <f t="shared" si="2"/>
        <v/>
      </c>
    </row>
    <row r="206" spans="1:7" x14ac:dyDescent="0.25">
      <c r="A206" s="47" t="s">
        <v>960</v>
      </c>
      <c r="B206" s="145"/>
      <c r="C206" s="134"/>
      <c r="D206" s="154"/>
      <c r="E206" s="129"/>
      <c r="F206" s="69" t="str">
        <f t="shared" si="1"/>
        <v/>
      </c>
      <c r="G206" s="69" t="str">
        <f t="shared" si="2"/>
        <v/>
      </c>
    </row>
    <row r="207" spans="1:7" x14ac:dyDescent="0.25">
      <c r="A207" s="47" t="s">
        <v>961</v>
      </c>
      <c r="B207" s="145"/>
      <c r="C207" s="134"/>
      <c r="D207" s="154"/>
      <c r="E207" s="129"/>
      <c r="F207" s="69" t="str">
        <f t="shared" si="1"/>
        <v/>
      </c>
      <c r="G207" s="69" t="str">
        <f t="shared" si="2"/>
        <v/>
      </c>
    </row>
    <row r="208" spans="1:7" x14ac:dyDescent="0.25">
      <c r="A208" s="47" t="s">
        <v>962</v>
      </c>
      <c r="B208" s="145"/>
      <c r="C208" s="134"/>
      <c r="D208" s="154"/>
      <c r="E208" s="129"/>
      <c r="F208" s="69" t="str">
        <f t="shared" si="1"/>
        <v/>
      </c>
      <c r="G208" s="69" t="str">
        <f t="shared" si="2"/>
        <v/>
      </c>
    </row>
    <row r="209" spans="1:7" x14ac:dyDescent="0.25">
      <c r="A209" s="47" t="s">
        <v>963</v>
      </c>
      <c r="B209" s="145"/>
      <c r="C209" s="134"/>
      <c r="D209" s="154"/>
      <c r="E209" s="129"/>
      <c r="F209" s="69" t="str">
        <f t="shared" si="1"/>
        <v/>
      </c>
      <c r="G209" s="69" t="str">
        <f t="shared" si="2"/>
        <v/>
      </c>
    </row>
    <row r="210" spans="1:7" x14ac:dyDescent="0.25">
      <c r="A210" s="47" t="s">
        <v>964</v>
      </c>
      <c r="B210" s="145"/>
      <c r="C210" s="134"/>
      <c r="D210" s="154"/>
      <c r="E210" s="129"/>
      <c r="F210" s="69" t="str">
        <f t="shared" si="1"/>
        <v/>
      </c>
      <c r="G210" s="69" t="str">
        <f t="shared" si="2"/>
        <v/>
      </c>
    </row>
    <row r="211" spans="1:7" x14ac:dyDescent="0.25">
      <c r="A211" s="47" t="s">
        <v>965</v>
      </c>
      <c r="B211" s="145"/>
      <c r="C211" s="134"/>
      <c r="D211" s="154"/>
      <c r="E211" s="129"/>
      <c r="F211" s="69" t="str">
        <f t="shared" si="1"/>
        <v/>
      </c>
      <c r="G211" s="69" t="str">
        <f t="shared" si="2"/>
        <v/>
      </c>
    </row>
    <row r="212" spans="1:7" x14ac:dyDescent="0.25">
      <c r="A212" s="47" t="s">
        <v>966</v>
      </c>
      <c r="B212" s="145"/>
      <c r="C212" s="134"/>
      <c r="D212" s="154"/>
      <c r="E212" s="129"/>
      <c r="F212" s="69" t="str">
        <f t="shared" si="1"/>
        <v/>
      </c>
      <c r="G212" s="69" t="str">
        <f t="shared" si="2"/>
        <v/>
      </c>
    </row>
    <row r="213" spans="1:7" x14ac:dyDescent="0.25">
      <c r="A213" s="47" t="s">
        <v>967</v>
      </c>
      <c r="B213" s="145"/>
      <c r="C213" s="134"/>
      <c r="D213" s="154"/>
      <c r="E213" s="129"/>
      <c r="F213" s="69" t="str">
        <f t="shared" si="1"/>
        <v/>
      </c>
      <c r="G213" s="69" t="str">
        <f t="shared" si="2"/>
        <v/>
      </c>
    </row>
    <row r="214" spans="1:7" x14ac:dyDescent="0.25">
      <c r="A214" s="47" t="s">
        <v>968</v>
      </c>
      <c r="B214" s="71" t="s">
        <v>259</v>
      </c>
      <c r="C214" s="72">
        <f>SUM(C190:C213)</f>
        <v>12343.135258049979</v>
      </c>
      <c r="D214" s="130">
        <f>SUM(D190:D213)</f>
        <v>94311</v>
      </c>
      <c r="E214" s="129"/>
      <c r="F214" s="131">
        <f>SUM(F190:F213)</f>
        <v>1.0000000000000002</v>
      </c>
      <c r="G214" s="131">
        <f>SUM(G190:G213)</f>
        <v>1</v>
      </c>
    </row>
    <row r="215" spans="1:7" ht="15" customHeight="1" x14ac:dyDescent="0.25">
      <c r="A215" s="56"/>
      <c r="B215" s="56" t="s">
        <v>969</v>
      </c>
      <c r="C215" s="56" t="s">
        <v>938</v>
      </c>
      <c r="D215" s="56" t="s">
        <v>939</v>
      </c>
      <c r="E215" s="58"/>
      <c r="F215" s="56" t="s">
        <v>741</v>
      </c>
      <c r="G215" s="56" t="s">
        <v>940</v>
      </c>
    </row>
    <row r="216" spans="1:7" x14ac:dyDescent="0.25">
      <c r="A216" s="47" t="s">
        <v>970</v>
      </c>
      <c r="B216" s="47" t="s">
        <v>971</v>
      </c>
      <c r="C216" s="122">
        <v>0.56647667711254801</v>
      </c>
      <c r="D216" s="122"/>
      <c r="F216" s="122"/>
      <c r="G216" s="122"/>
    </row>
    <row r="217" spans="1:7" x14ac:dyDescent="0.25">
      <c r="C217" s="53"/>
      <c r="D217" s="53"/>
      <c r="F217" s="174"/>
      <c r="G217" s="174"/>
    </row>
    <row r="218" spans="1:7" x14ac:dyDescent="0.25">
      <c r="B218" s="60" t="s">
        <v>972</v>
      </c>
      <c r="C218" s="53"/>
      <c r="D218" s="53"/>
      <c r="F218" s="174"/>
      <c r="G218" s="174"/>
    </row>
    <row r="219" spans="1:7" x14ac:dyDescent="0.25">
      <c r="A219" s="47" t="s">
        <v>973</v>
      </c>
      <c r="B219" s="47" t="s">
        <v>974</v>
      </c>
      <c r="C219" s="134">
        <v>2426.5657214399876</v>
      </c>
      <c r="D219" s="154">
        <v>28451</v>
      </c>
      <c r="F219" s="69">
        <f t="shared" ref="F219:F233" si="3">IF($C$227=0,"",IF(C219="[for completion]","",C219/$C$227))</f>
        <v>0.19659233012596405</v>
      </c>
      <c r="G219" s="69">
        <f t="shared" ref="G219:G233" si="4">IF($D$227=0,"",IF(D219="[for completion]","",D219/$D$227))</f>
        <v>0.30167212732342991</v>
      </c>
    </row>
    <row r="220" spans="1:7" x14ac:dyDescent="0.25">
      <c r="A220" s="47" t="s">
        <v>975</v>
      </c>
      <c r="B220" s="47" t="s">
        <v>976</v>
      </c>
      <c r="C220" s="134">
        <v>2106.1817123999972</v>
      </c>
      <c r="D220" s="154">
        <v>16789</v>
      </c>
      <c r="F220" s="69">
        <f t="shared" si="3"/>
        <v>0.17063587721979975</v>
      </c>
      <c r="G220" s="69">
        <f t="shared" si="4"/>
        <v>0.17801741048234035</v>
      </c>
    </row>
    <row r="221" spans="1:7" x14ac:dyDescent="0.25">
      <c r="A221" s="47" t="s">
        <v>977</v>
      </c>
      <c r="B221" s="47" t="s">
        <v>978</v>
      </c>
      <c r="C221" s="134">
        <v>2597.3484982999908</v>
      </c>
      <c r="D221" s="154">
        <v>18374</v>
      </c>
      <c r="F221" s="69">
        <f t="shared" si="3"/>
        <v>0.21042858593047059</v>
      </c>
      <c r="G221" s="69">
        <f t="shared" si="4"/>
        <v>0.19482350945276797</v>
      </c>
    </row>
    <row r="222" spans="1:7" x14ac:dyDescent="0.25">
      <c r="A222" s="47" t="s">
        <v>979</v>
      </c>
      <c r="B222" s="47" t="s">
        <v>980</v>
      </c>
      <c r="C222" s="134">
        <v>2258.2893986300014</v>
      </c>
      <c r="D222" s="154">
        <v>14041</v>
      </c>
      <c r="F222" s="69">
        <f t="shared" si="3"/>
        <v>0.182959138939775</v>
      </c>
      <c r="G222" s="69">
        <f t="shared" si="4"/>
        <v>0.14887977012225509</v>
      </c>
    </row>
    <row r="223" spans="1:7" x14ac:dyDescent="0.25">
      <c r="A223" s="47" t="s">
        <v>981</v>
      </c>
      <c r="B223" s="47" t="s">
        <v>982</v>
      </c>
      <c r="C223" s="134">
        <v>1779.0562187100013</v>
      </c>
      <c r="D223" s="154">
        <v>9823</v>
      </c>
      <c r="F223" s="69">
        <f t="shared" si="3"/>
        <v>0.14413325152130468</v>
      </c>
      <c r="G223" s="69">
        <f t="shared" si="4"/>
        <v>0.10415540074858712</v>
      </c>
    </row>
    <row r="224" spans="1:7" x14ac:dyDescent="0.25">
      <c r="A224" s="47" t="s">
        <v>983</v>
      </c>
      <c r="B224" s="47" t="s">
        <v>984</v>
      </c>
      <c r="C224" s="134">
        <v>870.82484538000028</v>
      </c>
      <c r="D224" s="154">
        <v>4574</v>
      </c>
      <c r="F224" s="69">
        <f t="shared" si="3"/>
        <v>7.0551349164877986E-2</v>
      </c>
      <c r="G224" s="69">
        <f t="shared" si="4"/>
        <v>4.849911463137916E-2</v>
      </c>
    </row>
    <row r="225" spans="1:7" x14ac:dyDescent="0.25">
      <c r="A225" s="47" t="s">
        <v>985</v>
      </c>
      <c r="B225" s="47" t="s">
        <v>986</v>
      </c>
      <c r="C225" s="134">
        <v>186.38016686</v>
      </c>
      <c r="D225" s="154">
        <v>1244</v>
      </c>
      <c r="F225" s="69">
        <f t="shared" si="3"/>
        <v>1.5099904761915828E-2</v>
      </c>
      <c r="G225" s="69">
        <f t="shared" si="4"/>
        <v>1.3190401967957078E-2</v>
      </c>
    </row>
    <row r="226" spans="1:7" x14ac:dyDescent="0.25">
      <c r="A226" s="47" t="s">
        <v>987</v>
      </c>
      <c r="B226" s="47" t="s">
        <v>988</v>
      </c>
      <c r="C226" s="134">
        <v>118.48869632999994</v>
      </c>
      <c r="D226" s="154">
        <v>1015</v>
      </c>
      <c r="F226" s="69">
        <f t="shared" si="3"/>
        <v>9.5995623358922262E-3</v>
      </c>
      <c r="G226" s="69">
        <f t="shared" si="4"/>
        <v>1.0762265271283307E-2</v>
      </c>
    </row>
    <row r="227" spans="1:7" x14ac:dyDescent="0.25">
      <c r="A227" s="47" t="s">
        <v>989</v>
      </c>
      <c r="B227" s="71" t="s">
        <v>259</v>
      </c>
      <c r="C227" s="86">
        <f>SUM(C219:C226)</f>
        <v>12343.135258049977</v>
      </c>
      <c r="D227" s="115">
        <f>SUM(D219:D226)</f>
        <v>94311</v>
      </c>
      <c r="F227" s="111">
        <f>SUM(F219:F226)</f>
        <v>1</v>
      </c>
      <c r="G227" s="111">
        <f>SUM(G219:G226)</f>
        <v>0.99999999999999989</v>
      </c>
    </row>
    <row r="228" spans="1:7" outlineLevel="1" x14ac:dyDescent="0.25">
      <c r="A228" s="47" t="s">
        <v>990</v>
      </c>
      <c r="B228" s="112" t="s">
        <v>991</v>
      </c>
      <c r="C228" s="134"/>
      <c r="D228" s="154"/>
      <c r="F228" s="69">
        <f t="shared" si="3"/>
        <v>0</v>
      </c>
      <c r="G228" s="69">
        <f t="shared" si="4"/>
        <v>0</v>
      </c>
    </row>
    <row r="229" spans="1:7" outlineLevel="1" x14ac:dyDescent="0.25">
      <c r="A229" s="47" t="s">
        <v>992</v>
      </c>
      <c r="B229" s="112" t="s">
        <v>993</v>
      </c>
      <c r="C229" s="134"/>
      <c r="D229" s="154"/>
      <c r="F229" s="69">
        <f t="shared" si="3"/>
        <v>0</v>
      </c>
      <c r="G229" s="69">
        <f t="shared" si="4"/>
        <v>0</v>
      </c>
    </row>
    <row r="230" spans="1:7" outlineLevel="1" x14ac:dyDescent="0.25">
      <c r="A230" s="47" t="s">
        <v>994</v>
      </c>
      <c r="B230" s="112" t="s">
        <v>995</v>
      </c>
      <c r="C230" s="134"/>
      <c r="D230" s="154"/>
      <c r="F230" s="69">
        <f t="shared" si="3"/>
        <v>0</v>
      </c>
      <c r="G230" s="69">
        <f t="shared" si="4"/>
        <v>0</v>
      </c>
    </row>
    <row r="231" spans="1:7" outlineLevel="1" x14ac:dyDescent="0.25">
      <c r="A231" s="47" t="s">
        <v>996</v>
      </c>
      <c r="B231" s="112" t="s">
        <v>997</v>
      </c>
      <c r="C231" s="134"/>
      <c r="D231" s="154"/>
      <c r="F231" s="69">
        <f t="shared" si="3"/>
        <v>0</v>
      </c>
      <c r="G231" s="69">
        <f t="shared" si="4"/>
        <v>0</v>
      </c>
    </row>
    <row r="232" spans="1:7" outlineLevel="1" x14ac:dyDescent="0.25">
      <c r="A232" s="47" t="s">
        <v>998</v>
      </c>
      <c r="B232" s="112" t="s">
        <v>999</v>
      </c>
      <c r="C232" s="134"/>
      <c r="D232" s="154"/>
      <c r="F232" s="69">
        <f t="shared" si="3"/>
        <v>0</v>
      </c>
      <c r="G232" s="69">
        <f t="shared" si="4"/>
        <v>0</v>
      </c>
    </row>
    <row r="233" spans="1:7" outlineLevel="1" x14ac:dyDescent="0.25">
      <c r="A233" s="47" t="s">
        <v>1000</v>
      </c>
      <c r="B233" s="112" t="s">
        <v>1001</v>
      </c>
      <c r="C233" s="134"/>
      <c r="D233" s="154"/>
      <c r="F233" s="69">
        <f t="shared" si="3"/>
        <v>0</v>
      </c>
      <c r="G233" s="69">
        <f t="shared" si="4"/>
        <v>0</v>
      </c>
    </row>
    <row r="234" spans="1:7" outlineLevel="1" x14ac:dyDescent="0.25">
      <c r="A234" s="47" t="s">
        <v>1002</v>
      </c>
      <c r="B234" s="74"/>
      <c r="F234" s="113"/>
      <c r="G234" s="113"/>
    </row>
    <row r="235" spans="1:7" outlineLevel="1" x14ac:dyDescent="0.25">
      <c r="A235" s="47" t="s">
        <v>1003</v>
      </c>
      <c r="B235" s="74"/>
      <c r="F235" s="113"/>
      <c r="G235" s="113"/>
    </row>
    <row r="236" spans="1:7" outlineLevel="1" x14ac:dyDescent="0.25">
      <c r="A236" s="47" t="s">
        <v>1004</v>
      </c>
      <c r="B236" s="74"/>
      <c r="F236" s="113"/>
      <c r="G236" s="113"/>
    </row>
    <row r="237" spans="1:7" ht="15" customHeight="1" x14ac:dyDescent="0.25">
      <c r="A237" s="56"/>
      <c r="B237" s="56" t="s">
        <v>1005</v>
      </c>
      <c r="C237" s="56" t="s">
        <v>938</v>
      </c>
      <c r="D237" s="56" t="s">
        <v>939</v>
      </c>
      <c r="E237" s="58"/>
      <c r="F237" s="56" t="s">
        <v>741</v>
      </c>
      <c r="G237" s="56" t="s">
        <v>940</v>
      </c>
    </row>
    <row r="238" spans="1:7" x14ac:dyDescent="0.25">
      <c r="A238" s="47" t="s">
        <v>1006</v>
      </c>
      <c r="B238" s="47" t="s">
        <v>971</v>
      </c>
      <c r="C238" s="152" t="s">
        <v>183</v>
      </c>
      <c r="D238" s="53"/>
      <c r="F238" s="174"/>
      <c r="G238" s="174"/>
    </row>
    <row r="239" spans="1:7" x14ac:dyDescent="0.25">
      <c r="C239" s="53"/>
      <c r="D239" s="53"/>
      <c r="F239" s="174"/>
      <c r="G239" s="174"/>
    </row>
    <row r="240" spans="1:7" x14ac:dyDescent="0.25">
      <c r="B240" s="60" t="s">
        <v>972</v>
      </c>
      <c r="C240" s="53"/>
      <c r="D240" s="53"/>
      <c r="F240" s="174"/>
      <c r="G240" s="174"/>
    </row>
    <row r="241" spans="1:7" x14ac:dyDescent="0.25">
      <c r="A241" s="47" t="s">
        <v>1007</v>
      </c>
      <c r="B241" s="47" t="s">
        <v>974</v>
      </c>
      <c r="C241" s="154" t="s">
        <v>183</v>
      </c>
      <c r="D241" s="154" t="s">
        <v>183</v>
      </c>
      <c r="F241" s="69" t="str">
        <f>IF($C$249=0,"",IF(C241="[Mark as ND1 if not relevant]","",C241/$C$249))</f>
        <v/>
      </c>
      <c r="G241" s="69" t="str">
        <f>IF($D$249=0,"",IF(D241="[Mark as ND1 if not relevant]","",D241/$D$249))</f>
        <v/>
      </c>
    </row>
    <row r="242" spans="1:7" x14ac:dyDescent="0.25">
      <c r="A242" s="47" t="s">
        <v>1008</v>
      </c>
      <c r="B242" s="47" t="s">
        <v>976</v>
      </c>
      <c r="C242" s="154" t="s">
        <v>183</v>
      </c>
      <c r="D242" s="154" t="s">
        <v>183</v>
      </c>
      <c r="F242" s="69" t="str">
        <f t="shared" ref="F242:F248" si="5">IF($C$249=0,"",IF(C242="[Mark as ND1 if not relevant]","",C242/$C$249))</f>
        <v/>
      </c>
      <c r="G242" s="69" t="str">
        <f t="shared" ref="G242:G248" si="6">IF($D$249=0,"",IF(D242="[Mark as ND1 if not relevant]","",D242/$D$249))</f>
        <v/>
      </c>
    </row>
    <row r="243" spans="1:7" x14ac:dyDescent="0.25">
      <c r="A243" s="47" t="s">
        <v>1009</v>
      </c>
      <c r="B243" s="47" t="s">
        <v>978</v>
      </c>
      <c r="C243" s="154" t="s">
        <v>183</v>
      </c>
      <c r="D243" s="154" t="s">
        <v>183</v>
      </c>
      <c r="F243" s="69" t="str">
        <f t="shared" si="5"/>
        <v/>
      </c>
      <c r="G243" s="69" t="str">
        <f t="shared" si="6"/>
        <v/>
      </c>
    </row>
    <row r="244" spans="1:7" x14ac:dyDescent="0.25">
      <c r="A244" s="47" t="s">
        <v>1010</v>
      </c>
      <c r="B244" s="47" t="s">
        <v>980</v>
      </c>
      <c r="C244" s="154" t="s">
        <v>183</v>
      </c>
      <c r="D244" s="154" t="s">
        <v>183</v>
      </c>
      <c r="F244" s="69" t="str">
        <f t="shared" si="5"/>
        <v/>
      </c>
      <c r="G244" s="69" t="str">
        <f t="shared" si="6"/>
        <v/>
      </c>
    </row>
    <row r="245" spans="1:7" x14ac:dyDescent="0.25">
      <c r="A245" s="47" t="s">
        <v>1011</v>
      </c>
      <c r="B245" s="47" t="s">
        <v>982</v>
      </c>
      <c r="C245" s="154" t="s">
        <v>183</v>
      </c>
      <c r="D245" s="154" t="s">
        <v>183</v>
      </c>
      <c r="F245" s="69" t="str">
        <f t="shared" si="5"/>
        <v/>
      </c>
      <c r="G245" s="69" t="str">
        <f t="shared" si="6"/>
        <v/>
      </c>
    </row>
    <row r="246" spans="1:7" x14ac:dyDescent="0.25">
      <c r="A246" s="47" t="s">
        <v>1012</v>
      </c>
      <c r="B246" s="47" t="s">
        <v>984</v>
      </c>
      <c r="C246" s="154" t="s">
        <v>183</v>
      </c>
      <c r="D246" s="154" t="s">
        <v>183</v>
      </c>
      <c r="F246" s="69" t="str">
        <f t="shared" si="5"/>
        <v/>
      </c>
      <c r="G246" s="69" t="str">
        <f t="shared" si="6"/>
        <v/>
      </c>
    </row>
    <row r="247" spans="1:7" x14ac:dyDescent="0.25">
      <c r="A247" s="47" t="s">
        <v>1013</v>
      </c>
      <c r="B247" s="47" t="s">
        <v>986</v>
      </c>
      <c r="C247" s="154" t="s">
        <v>183</v>
      </c>
      <c r="D247" s="154" t="s">
        <v>183</v>
      </c>
      <c r="F247" s="69" t="str">
        <f t="shared" si="5"/>
        <v/>
      </c>
      <c r="G247" s="69" t="str">
        <f t="shared" si="6"/>
        <v/>
      </c>
    </row>
    <row r="248" spans="1:7" x14ac:dyDescent="0.25">
      <c r="A248" s="47" t="s">
        <v>1014</v>
      </c>
      <c r="B248" s="47" t="s">
        <v>988</v>
      </c>
      <c r="C248" s="154" t="s">
        <v>183</v>
      </c>
      <c r="D248" s="154" t="s">
        <v>183</v>
      </c>
      <c r="F248" s="69" t="str">
        <f t="shared" si="5"/>
        <v/>
      </c>
      <c r="G248" s="69" t="str">
        <f t="shared" si="6"/>
        <v/>
      </c>
    </row>
    <row r="249" spans="1:7" x14ac:dyDescent="0.25">
      <c r="A249" s="47" t="s">
        <v>1015</v>
      </c>
      <c r="B249" s="71" t="s">
        <v>259</v>
      </c>
      <c r="C249" s="86">
        <f>SUM(C241:C248)</f>
        <v>0</v>
      </c>
      <c r="D249" s="115">
        <f>SUM(D241:D248)</f>
        <v>0</v>
      </c>
      <c r="E249" s="47"/>
      <c r="F249" s="111">
        <f>SUM(F241:F248)</f>
        <v>0</v>
      </c>
      <c r="G249" s="111">
        <f>SUM(G241:G248)</f>
        <v>0</v>
      </c>
    </row>
    <row r="250" spans="1:7" outlineLevel="1" x14ac:dyDescent="0.25">
      <c r="A250" s="47" t="s">
        <v>1016</v>
      </c>
      <c r="B250" s="112" t="s">
        <v>991</v>
      </c>
      <c r="C250" s="134"/>
      <c r="D250" s="154"/>
      <c r="F250" s="69" t="str">
        <f t="shared" ref="F250:F255" si="7">IF($C$249=0,"",IF(C250="[for completion]","",C250/$C$249))</f>
        <v/>
      </c>
      <c r="G250" s="69" t="str">
        <f t="shared" ref="G250:G255" si="8">IF($D$249=0,"",IF(D250="[for completion]","",D250/$D$249))</f>
        <v/>
      </c>
    </row>
    <row r="251" spans="1:7" outlineLevel="1" x14ac:dyDescent="0.25">
      <c r="A251" s="47" t="s">
        <v>1017</v>
      </c>
      <c r="B251" s="112" t="s">
        <v>993</v>
      </c>
      <c r="C251" s="134"/>
      <c r="D251" s="154"/>
      <c r="F251" s="69" t="str">
        <f t="shared" si="7"/>
        <v/>
      </c>
      <c r="G251" s="69" t="str">
        <f t="shared" si="8"/>
        <v/>
      </c>
    </row>
    <row r="252" spans="1:7" outlineLevel="1" x14ac:dyDescent="0.25">
      <c r="A252" s="47" t="s">
        <v>1018</v>
      </c>
      <c r="B252" s="112" t="s">
        <v>995</v>
      </c>
      <c r="C252" s="134"/>
      <c r="D252" s="154"/>
      <c r="F252" s="69" t="str">
        <f t="shared" si="7"/>
        <v/>
      </c>
      <c r="G252" s="69" t="str">
        <f t="shared" si="8"/>
        <v/>
      </c>
    </row>
    <row r="253" spans="1:7" outlineLevel="1" x14ac:dyDescent="0.25">
      <c r="A253" s="47" t="s">
        <v>1019</v>
      </c>
      <c r="B253" s="112" t="s">
        <v>997</v>
      </c>
      <c r="C253" s="134"/>
      <c r="D253" s="154"/>
      <c r="F253" s="69" t="str">
        <f t="shared" si="7"/>
        <v/>
      </c>
      <c r="G253" s="69" t="str">
        <f t="shared" si="8"/>
        <v/>
      </c>
    </row>
    <row r="254" spans="1:7" outlineLevel="1" x14ac:dyDescent="0.25">
      <c r="A254" s="47" t="s">
        <v>1020</v>
      </c>
      <c r="B254" s="112" t="s">
        <v>999</v>
      </c>
      <c r="C254" s="134"/>
      <c r="D254" s="154"/>
      <c r="F254" s="69" t="str">
        <f t="shared" si="7"/>
        <v/>
      </c>
      <c r="G254" s="69" t="str">
        <f t="shared" si="8"/>
        <v/>
      </c>
    </row>
    <row r="255" spans="1:7" outlineLevel="1" x14ac:dyDescent="0.25">
      <c r="A255" s="47" t="s">
        <v>1021</v>
      </c>
      <c r="B255" s="112" t="s">
        <v>1001</v>
      </c>
      <c r="C255" s="134"/>
      <c r="D255" s="154"/>
      <c r="F255" s="69" t="str">
        <f t="shared" si="7"/>
        <v/>
      </c>
      <c r="G255" s="69" t="str">
        <f t="shared" si="8"/>
        <v/>
      </c>
    </row>
    <row r="256" spans="1:7" outlineLevel="1" x14ac:dyDescent="0.25">
      <c r="A256" s="47" t="s">
        <v>1022</v>
      </c>
      <c r="B256" s="74"/>
      <c r="F256" s="70"/>
      <c r="G256" s="70"/>
    </row>
    <row r="257" spans="1:14" outlineLevel="1" x14ac:dyDescent="0.25">
      <c r="A257" s="47" t="s">
        <v>1023</v>
      </c>
      <c r="B257" s="74"/>
      <c r="F257" s="70"/>
      <c r="G257" s="70"/>
    </row>
    <row r="258" spans="1:14" outlineLevel="1" x14ac:dyDescent="0.25">
      <c r="A258" s="47" t="s">
        <v>1024</v>
      </c>
      <c r="B258" s="74"/>
      <c r="F258" s="70"/>
      <c r="G258" s="70"/>
    </row>
    <row r="259" spans="1:14" ht="15" customHeight="1" x14ac:dyDescent="0.25">
      <c r="A259" s="56"/>
      <c r="B259" s="76" t="s">
        <v>1025</v>
      </c>
      <c r="C259" s="56" t="s">
        <v>741</v>
      </c>
      <c r="D259" s="56"/>
      <c r="E259" s="58"/>
      <c r="F259" s="56"/>
      <c r="G259" s="56"/>
    </row>
    <row r="260" spans="1:14" x14ac:dyDescent="0.25">
      <c r="A260" s="47" t="s">
        <v>1026</v>
      </c>
      <c r="B260" s="47" t="s">
        <v>1027</v>
      </c>
      <c r="C260" s="182">
        <v>0.96470591450370713</v>
      </c>
      <c r="E260" s="129"/>
      <c r="F260" s="129"/>
      <c r="G260" s="129"/>
    </row>
    <row r="261" spans="1:14" x14ac:dyDescent="0.25">
      <c r="A261" s="47" t="s">
        <v>1028</v>
      </c>
      <c r="B261" s="47" t="s">
        <v>1029</v>
      </c>
      <c r="C261" s="182"/>
      <c r="E261" s="129"/>
      <c r="F261" s="129"/>
    </row>
    <row r="262" spans="1:14" x14ac:dyDescent="0.25">
      <c r="A262" s="47" t="s">
        <v>1030</v>
      </c>
      <c r="B262" s="47" t="s">
        <v>1031</v>
      </c>
      <c r="C262" s="182"/>
      <c r="E262" s="129"/>
      <c r="F262" s="129"/>
    </row>
    <row r="263" spans="1:14" x14ac:dyDescent="0.25">
      <c r="A263" s="47" t="s">
        <v>1032</v>
      </c>
      <c r="B263" s="47" t="s">
        <v>1033</v>
      </c>
      <c r="C263" s="182"/>
      <c r="E263" s="129"/>
      <c r="F263" s="129"/>
    </row>
    <row r="264" spans="1:14" x14ac:dyDescent="0.25">
      <c r="A264" s="47" t="s">
        <v>1034</v>
      </c>
      <c r="B264" s="60" t="s">
        <v>1035</v>
      </c>
      <c r="C264" s="182"/>
      <c r="D264" s="77"/>
      <c r="E264" s="77"/>
      <c r="F264" s="78"/>
      <c r="G264" s="78"/>
      <c r="H264" s="31"/>
      <c r="I264" s="34"/>
      <c r="J264" s="34"/>
      <c r="K264" s="34"/>
      <c r="L264" s="31"/>
      <c r="M264" s="31"/>
      <c r="N264" s="31"/>
    </row>
    <row r="265" spans="1:14" x14ac:dyDescent="0.25">
      <c r="A265" s="47" t="s">
        <v>1036</v>
      </c>
      <c r="B265" s="47" t="s">
        <v>257</v>
      </c>
      <c r="C265" s="182">
        <v>3.5294085496299032E-2</v>
      </c>
      <c r="E265" s="129"/>
      <c r="F265" s="129"/>
    </row>
    <row r="266" spans="1:14" outlineLevel="1" x14ac:dyDescent="0.25">
      <c r="A266" s="47" t="s">
        <v>1037</v>
      </c>
      <c r="B266" s="112" t="s">
        <v>1038</v>
      </c>
      <c r="C266" s="155"/>
      <c r="E266" s="129"/>
      <c r="F266" s="129"/>
    </row>
    <row r="267" spans="1:14" outlineLevel="1" x14ac:dyDescent="0.25">
      <c r="A267" s="47" t="s">
        <v>1039</v>
      </c>
      <c r="B267" s="112" t="s">
        <v>1040</v>
      </c>
      <c r="C267" s="122"/>
      <c r="E267" s="129"/>
      <c r="F267" s="129"/>
    </row>
    <row r="268" spans="1:14" outlineLevel="1" x14ac:dyDescent="0.25">
      <c r="A268" s="47" t="s">
        <v>1041</v>
      </c>
      <c r="B268" s="112" t="s">
        <v>1042</v>
      </c>
      <c r="C268" s="122"/>
      <c r="E268" s="129"/>
      <c r="F268" s="129"/>
    </row>
    <row r="269" spans="1:14" outlineLevel="1" x14ac:dyDescent="0.25">
      <c r="A269" s="47" t="s">
        <v>1043</v>
      </c>
      <c r="B269" s="112" t="s">
        <v>1044</v>
      </c>
      <c r="C269" s="122"/>
      <c r="E269" s="129"/>
      <c r="F269" s="129"/>
    </row>
    <row r="270" spans="1:14" outlineLevel="1" x14ac:dyDescent="0.25">
      <c r="A270" s="47" t="s">
        <v>1045</v>
      </c>
      <c r="B270" s="150" t="s">
        <v>261</v>
      </c>
      <c r="C270" s="122"/>
      <c r="E270" s="129"/>
      <c r="F270" s="129"/>
    </row>
    <row r="271" spans="1:14" outlineLevel="1" x14ac:dyDescent="0.25">
      <c r="A271" s="47" t="s">
        <v>1046</v>
      </c>
      <c r="B271" s="150" t="s">
        <v>261</v>
      </c>
      <c r="C271" s="122"/>
      <c r="E271" s="129"/>
      <c r="F271" s="129"/>
    </row>
    <row r="272" spans="1:14" outlineLevel="1" x14ac:dyDescent="0.25">
      <c r="A272" s="47" t="s">
        <v>1047</v>
      </c>
      <c r="B272" s="150" t="s">
        <v>261</v>
      </c>
      <c r="C272" s="122"/>
      <c r="E272" s="129"/>
      <c r="F272" s="129"/>
    </row>
    <row r="273" spans="1:7" outlineLevel="1" x14ac:dyDescent="0.25">
      <c r="A273" s="47" t="s">
        <v>1048</v>
      </c>
      <c r="B273" s="150" t="s">
        <v>261</v>
      </c>
      <c r="C273" s="122"/>
      <c r="E273" s="129"/>
      <c r="F273" s="129"/>
    </row>
    <row r="274" spans="1:7" outlineLevel="1" x14ac:dyDescent="0.25">
      <c r="A274" s="47" t="s">
        <v>1049</v>
      </c>
      <c r="B274" s="150" t="s">
        <v>261</v>
      </c>
      <c r="C274" s="122"/>
      <c r="E274" s="129"/>
      <c r="F274" s="129"/>
    </row>
    <row r="275" spans="1:7" outlineLevel="1" x14ac:dyDescent="0.25">
      <c r="A275" s="47" t="s">
        <v>1050</v>
      </c>
      <c r="B275" s="150" t="s">
        <v>261</v>
      </c>
      <c r="C275" s="122"/>
      <c r="E275" s="129"/>
      <c r="F275" s="129"/>
    </row>
    <row r="276" spans="1:7" ht="15" customHeight="1" x14ac:dyDescent="0.25">
      <c r="A276" s="56"/>
      <c r="B276" s="76" t="s">
        <v>1051</v>
      </c>
      <c r="C276" s="56" t="s">
        <v>741</v>
      </c>
      <c r="D276" s="56"/>
      <c r="E276" s="58"/>
      <c r="F276" s="56"/>
      <c r="G276" s="59"/>
    </row>
    <row r="277" spans="1:7" x14ac:dyDescent="0.25">
      <c r="A277" s="47" t="s">
        <v>1052</v>
      </c>
      <c r="B277" s="47" t="s">
        <v>1053</v>
      </c>
      <c r="C277" s="122"/>
      <c r="E277" s="31"/>
      <c r="F277" s="31"/>
    </row>
    <row r="278" spans="1:7" x14ac:dyDescent="0.25">
      <c r="A278" s="47" t="s">
        <v>1054</v>
      </c>
      <c r="B278" s="47" t="s">
        <v>1055</v>
      </c>
      <c r="C278" s="122">
        <v>0.30480254097080728</v>
      </c>
      <c r="E278" s="31"/>
      <c r="F278" s="31"/>
    </row>
    <row r="279" spans="1:7" x14ac:dyDescent="0.25">
      <c r="A279" s="47" t="s">
        <v>1056</v>
      </c>
      <c r="B279" s="47" t="s">
        <v>257</v>
      </c>
      <c r="C279" s="122"/>
      <c r="E279" s="31"/>
      <c r="F279" s="31"/>
    </row>
    <row r="280" spans="1:7" outlineLevel="1" x14ac:dyDescent="0.25">
      <c r="A280" s="47" t="s">
        <v>1057</v>
      </c>
      <c r="B280" s="53"/>
      <c r="C280" s="122"/>
      <c r="E280" s="31"/>
      <c r="F280" s="31"/>
    </row>
    <row r="281" spans="1:7" outlineLevel="1" x14ac:dyDescent="0.25">
      <c r="A281" s="47" t="s">
        <v>1058</v>
      </c>
      <c r="B281" s="53"/>
      <c r="C281" s="122"/>
      <c r="E281" s="31"/>
      <c r="F281" s="31"/>
    </row>
    <row r="282" spans="1:7" outlineLevel="1" x14ac:dyDescent="0.25">
      <c r="A282" s="47" t="s">
        <v>1059</v>
      </c>
      <c r="B282" s="53"/>
      <c r="C282" s="122"/>
      <c r="E282" s="31"/>
      <c r="F282" s="31"/>
    </row>
    <row r="283" spans="1:7" outlineLevel="1" x14ac:dyDescent="0.25">
      <c r="A283" s="47" t="s">
        <v>1060</v>
      </c>
      <c r="B283" s="53"/>
      <c r="C283" s="122"/>
      <c r="E283" s="31"/>
      <c r="F283" s="31"/>
    </row>
    <row r="284" spans="1:7" outlineLevel="1" x14ac:dyDescent="0.25">
      <c r="A284" s="47" t="s">
        <v>1061</v>
      </c>
      <c r="B284" s="53"/>
      <c r="C284" s="122"/>
      <c r="E284" s="31"/>
      <c r="F284" s="31"/>
    </row>
    <row r="285" spans="1:7" outlineLevel="1" x14ac:dyDescent="0.25">
      <c r="A285" s="47" t="s">
        <v>1062</v>
      </c>
      <c r="B285" s="53"/>
      <c r="C285" s="122"/>
      <c r="E285" s="31"/>
      <c r="F285" s="31"/>
    </row>
    <row r="286" spans="1:7" s="2" customFormat="1" x14ac:dyDescent="0.25">
      <c r="A286" s="57"/>
      <c r="B286" s="57" t="s">
        <v>1063</v>
      </c>
      <c r="C286" s="57" t="s">
        <v>219</v>
      </c>
      <c r="D286" s="57" t="s">
        <v>1064</v>
      </c>
      <c r="E286" s="57"/>
      <c r="F286" s="57" t="s">
        <v>741</v>
      </c>
      <c r="G286" s="57" t="s">
        <v>1065</v>
      </c>
    </row>
    <row r="287" spans="1:7" s="2" customFormat="1" x14ac:dyDescent="0.25">
      <c r="A287" s="47" t="s">
        <v>1066</v>
      </c>
      <c r="B287" s="145" t="s">
        <v>841</v>
      </c>
      <c r="C287" s="134" t="s">
        <v>183</v>
      </c>
      <c r="D287" s="134" t="s">
        <v>183</v>
      </c>
      <c r="E287" s="39"/>
      <c r="F287" s="69" t="str">
        <f>IF($C$305=0,"",IF(C287="[For completion]","",C287/$C$305))</f>
        <v/>
      </c>
      <c r="G287" s="69" t="str">
        <f>IF($D$305=0,"",IF(D287="[For completion]","",D287/$D$305))</f>
        <v/>
      </c>
    </row>
    <row r="288" spans="1:7" s="2" customFormat="1" x14ac:dyDescent="0.25">
      <c r="A288" s="47" t="s">
        <v>1067</v>
      </c>
      <c r="B288" s="145" t="s">
        <v>841</v>
      </c>
      <c r="C288" s="134" t="s">
        <v>183</v>
      </c>
      <c r="D288" s="134" t="s">
        <v>183</v>
      </c>
      <c r="E288" s="39"/>
      <c r="F288" s="69" t="str">
        <f t="shared" ref="F288:F304" si="9">IF($C$305=0,"",IF(C288="[For completion]","",C288/$C$305))</f>
        <v/>
      </c>
      <c r="G288" s="69" t="str">
        <f t="shared" ref="G288:G304" si="10">IF($D$305=0,"",IF(D288="[For completion]","",D288/$D$305))</f>
        <v/>
      </c>
    </row>
    <row r="289" spans="1:7" s="2" customFormat="1" x14ac:dyDescent="0.25">
      <c r="A289" s="47" t="s">
        <v>1068</v>
      </c>
      <c r="B289" s="145" t="s">
        <v>841</v>
      </c>
      <c r="C289" s="134" t="s">
        <v>183</v>
      </c>
      <c r="D289" s="134" t="s">
        <v>183</v>
      </c>
      <c r="E289" s="39"/>
      <c r="F289" s="69" t="str">
        <f t="shared" si="9"/>
        <v/>
      </c>
      <c r="G289" s="69" t="str">
        <f t="shared" si="10"/>
        <v/>
      </c>
    </row>
    <row r="290" spans="1:7" s="2" customFormat="1" x14ac:dyDescent="0.25">
      <c r="A290" s="47" t="s">
        <v>1069</v>
      </c>
      <c r="B290" s="145" t="s">
        <v>841</v>
      </c>
      <c r="C290" s="134" t="s">
        <v>183</v>
      </c>
      <c r="D290" s="134" t="s">
        <v>183</v>
      </c>
      <c r="E290" s="39"/>
      <c r="F290" s="69" t="str">
        <f t="shared" si="9"/>
        <v/>
      </c>
      <c r="G290" s="69" t="str">
        <f t="shared" si="10"/>
        <v/>
      </c>
    </row>
    <row r="291" spans="1:7" s="2" customFormat="1" x14ac:dyDescent="0.25">
      <c r="A291" s="47" t="s">
        <v>1070</v>
      </c>
      <c r="B291" s="145" t="s">
        <v>841</v>
      </c>
      <c r="C291" s="134" t="s">
        <v>183</v>
      </c>
      <c r="D291" s="134" t="s">
        <v>183</v>
      </c>
      <c r="E291" s="39"/>
      <c r="F291" s="69" t="str">
        <f t="shared" si="9"/>
        <v/>
      </c>
      <c r="G291" s="69" t="str">
        <f t="shared" si="10"/>
        <v/>
      </c>
    </row>
    <row r="292" spans="1:7" s="2" customFormat="1" x14ac:dyDescent="0.25">
      <c r="A292" s="47" t="s">
        <v>1071</v>
      </c>
      <c r="B292" s="145" t="s">
        <v>841</v>
      </c>
      <c r="C292" s="134" t="s">
        <v>183</v>
      </c>
      <c r="D292" s="134" t="s">
        <v>183</v>
      </c>
      <c r="E292" s="39"/>
      <c r="F292" s="69" t="str">
        <f t="shared" si="9"/>
        <v/>
      </c>
      <c r="G292" s="69" t="str">
        <f t="shared" si="10"/>
        <v/>
      </c>
    </row>
    <row r="293" spans="1:7" s="2" customFormat="1" x14ac:dyDescent="0.25">
      <c r="A293" s="47" t="s">
        <v>1072</v>
      </c>
      <c r="B293" s="145" t="s">
        <v>841</v>
      </c>
      <c r="C293" s="134" t="s">
        <v>183</v>
      </c>
      <c r="D293" s="134" t="s">
        <v>183</v>
      </c>
      <c r="E293" s="39"/>
      <c r="F293" s="69" t="str">
        <f t="shared" si="9"/>
        <v/>
      </c>
      <c r="G293" s="69" t="str">
        <f t="shared" si="10"/>
        <v/>
      </c>
    </row>
    <row r="294" spans="1:7" s="2" customFormat="1" x14ac:dyDescent="0.25">
      <c r="A294" s="47" t="s">
        <v>1073</v>
      </c>
      <c r="B294" s="145" t="s">
        <v>841</v>
      </c>
      <c r="C294" s="134" t="s">
        <v>183</v>
      </c>
      <c r="D294" s="134" t="s">
        <v>183</v>
      </c>
      <c r="E294" s="39"/>
      <c r="F294" s="69" t="str">
        <f t="shared" si="9"/>
        <v/>
      </c>
      <c r="G294" s="69" t="str">
        <f t="shared" si="10"/>
        <v/>
      </c>
    </row>
    <row r="295" spans="1:7" s="2" customFormat="1" x14ac:dyDescent="0.25">
      <c r="A295" s="47" t="s">
        <v>1074</v>
      </c>
      <c r="B295" s="145" t="s">
        <v>841</v>
      </c>
      <c r="C295" s="134" t="s">
        <v>183</v>
      </c>
      <c r="D295" s="134" t="s">
        <v>183</v>
      </c>
      <c r="E295" s="39"/>
      <c r="F295" s="69" t="str">
        <f t="shared" si="9"/>
        <v/>
      </c>
      <c r="G295" s="69" t="str">
        <f t="shared" si="10"/>
        <v/>
      </c>
    </row>
    <row r="296" spans="1:7" s="2" customFormat="1" x14ac:dyDescent="0.25">
      <c r="A296" s="47" t="s">
        <v>1075</v>
      </c>
      <c r="B296" s="145" t="s">
        <v>841</v>
      </c>
      <c r="C296" s="134" t="s">
        <v>183</v>
      </c>
      <c r="D296" s="134" t="s">
        <v>183</v>
      </c>
      <c r="E296" s="39"/>
      <c r="F296" s="69" t="str">
        <f t="shared" si="9"/>
        <v/>
      </c>
      <c r="G296" s="69" t="str">
        <f t="shared" si="10"/>
        <v/>
      </c>
    </row>
    <row r="297" spans="1:7" s="2" customFormat="1" x14ac:dyDescent="0.25">
      <c r="A297" s="47" t="s">
        <v>1076</v>
      </c>
      <c r="B297" s="145" t="s">
        <v>841</v>
      </c>
      <c r="C297" s="134" t="s">
        <v>183</v>
      </c>
      <c r="D297" s="134" t="s">
        <v>183</v>
      </c>
      <c r="E297" s="39"/>
      <c r="F297" s="69" t="str">
        <f t="shared" si="9"/>
        <v/>
      </c>
      <c r="G297" s="69" t="str">
        <f t="shared" si="10"/>
        <v/>
      </c>
    </row>
    <row r="298" spans="1:7" s="2" customFormat="1" x14ac:dyDescent="0.25">
      <c r="A298" s="47" t="s">
        <v>1077</v>
      </c>
      <c r="B298" s="145" t="s">
        <v>841</v>
      </c>
      <c r="C298" s="134" t="s">
        <v>183</v>
      </c>
      <c r="D298" s="134" t="s">
        <v>183</v>
      </c>
      <c r="E298" s="39"/>
      <c r="F298" s="69" t="str">
        <f t="shared" si="9"/>
        <v/>
      </c>
      <c r="G298" s="69" t="str">
        <f t="shared" si="10"/>
        <v/>
      </c>
    </row>
    <row r="299" spans="1:7" s="2" customFormat="1" x14ac:dyDescent="0.25">
      <c r="A299" s="47" t="s">
        <v>1078</v>
      </c>
      <c r="B299" s="145" t="s">
        <v>841</v>
      </c>
      <c r="C299" s="134" t="s">
        <v>183</v>
      </c>
      <c r="D299" s="134" t="s">
        <v>183</v>
      </c>
      <c r="E299" s="39"/>
      <c r="F299" s="69" t="str">
        <f t="shared" si="9"/>
        <v/>
      </c>
      <c r="G299" s="69" t="str">
        <f t="shared" si="10"/>
        <v/>
      </c>
    </row>
    <row r="300" spans="1:7" s="2" customFormat="1" x14ac:dyDescent="0.25">
      <c r="A300" s="47" t="s">
        <v>1079</v>
      </c>
      <c r="B300" s="145" t="s">
        <v>841</v>
      </c>
      <c r="C300" s="134" t="s">
        <v>183</v>
      </c>
      <c r="D300" s="134" t="s">
        <v>183</v>
      </c>
      <c r="E300" s="39"/>
      <c r="F300" s="69" t="str">
        <f t="shared" si="9"/>
        <v/>
      </c>
      <c r="G300" s="69" t="str">
        <f t="shared" si="10"/>
        <v/>
      </c>
    </row>
    <row r="301" spans="1:7" s="2" customFormat="1" x14ac:dyDescent="0.25">
      <c r="A301" s="47" t="s">
        <v>1080</v>
      </c>
      <c r="B301" s="145" t="s">
        <v>841</v>
      </c>
      <c r="C301" s="134" t="s">
        <v>183</v>
      </c>
      <c r="D301" s="134" t="s">
        <v>183</v>
      </c>
      <c r="E301" s="39"/>
      <c r="F301" s="69" t="str">
        <f t="shared" si="9"/>
        <v/>
      </c>
      <c r="G301" s="69" t="str">
        <f t="shared" si="10"/>
        <v/>
      </c>
    </row>
    <row r="302" spans="1:7" s="2" customFormat="1" x14ac:dyDescent="0.25">
      <c r="A302" s="47" t="s">
        <v>1081</v>
      </c>
      <c r="B302" s="145" t="s">
        <v>841</v>
      </c>
      <c r="C302" s="134" t="s">
        <v>183</v>
      </c>
      <c r="D302" s="134" t="s">
        <v>183</v>
      </c>
      <c r="E302" s="39"/>
      <c r="F302" s="69" t="str">
        <f t="shared" si="9"/>
        <v/>
      </c>
      <c r="G302" s="69" t="str">
        <f t="shared" si="10"/>
        <v/>
      </c>
    </row>
    <row r="303" spans="1:7" s="2" customFormat="1" x14ac:dyDescent="0.25">
      <c r="A303" s="47" t="s">
        <v>1082</v>
      </c>
      <c r="B303" s="145" t="s">
        <v>841</v>
      </c>
      <c r="C303" s="134" t="s">
        <v>183</v>
      </c>
      <c r="D303" s="134" t="s">
        <v>183</v>
      </c>
      <c r="E303" s="39"/>
      <c r="F303" s="69" t="str">
        <f t="shared" si="9"/>
        <v/>
      </c>
      <c r="G303" s="69" t="str">
        <f t="shared" si="10"/>
        <v/>
      </c>
    </row>
    <row r="304" spans="1:7" s="2" customFormat="1" x14ac:dyDescent="0.25">
      <c r="A304" s="47" t="s">
        <v>1083</v>
      </c>
      <c r="B304" s="60" t="s">
        <v>1084</v>
      </c>
      <c r="C304" s="134" t="s">
        <v>183</v>
      </c>
      <c r="D304" s="53" t="s">
        <v>183</v>
      </c>
      <c r="E304" s="39"/>
      <c r="F304" s="69" t="str">
        <f t="shared" si="9"/>
        <v/>
      </c>
      <c r="G304" s="69" t="str">
        <f t="shared" si="10"/>
        <v/>
      </c>
    </row>
    <row r="305" spans="1:7" s="2" customFormat="1" x14ac:dyDescent="0.25">
      <c r="A305" s="47" t="s">
        <v>1085</v>
      </c>
      <c r="B305" s="60" t="s">
        <v>259</v>
      </c>
      <c r="C305" s="86">
        <f>SUM(C287:C304)</f>
        <v>0</v>
      </c>
      <c r="D305" s="47">
        <f>SUM(D287:D304)</f>
        <v>0</v>
      </c>
      <c r="E305" s="39"/>
      <c r="F305" s="132">
        <f>SUM(F287:F304)</f>
        <v>0</v>
      </c>
      <c r="G305" s="132">
        <f>SUM(G287:G304)</f>
        <v>0</v>
      </c>
    </row>
    <row r="306" spans="1:7" s="2" customFormat="1" x14ac:dyDescent="0.25">
      <c r="A306" s="47" t="s">
        <v>1086</v>
      </c>
      <c r="B306" s="51"/>
      <c r="C306" s="34"/>
      <c r="D306" s="34"/>
      <c r="E306" s="39"/>
      <c r="F306" s="39"/>
      <c r="G306" s="39"/>
    </row>
    <row r="307" spans="1:7" s="2" customFormat="1" x14ac:dyDescent="0.25">
      <c r="A307" s="47" t="s">
        <v>1087</v>
      </c>
      <c r="B307" s="51"/>
      <c r="C307" s="34"/>
      <c r="D307" s="34"/>
      <c r="E307" s="39"/>
      <c r="F307" s="39"/>
      <c r="G307" s="39"/>
    </row>
    <row r="308" spans="1:7" s="2" customFormat="1" x14ac:dyDescent="0.25">
      <c r="A308" s="47" t="s">
        <v>1088</v>
      </c>
      <c r="B308" s="51"/>
      <c r="C308" s="34"/>
      <c r="D308" s="34"/>
      <c r="E308" s="39"/>
      <c r="F308" s="39"/>
      <c r="G308" s="39"/>
    </row>
    <row r="309" spans="1:7" s="2" customFormat="1" x14ac:dyDescent="0.25">
      <c r="A309" s="57"/>
      <c r="B309" s="57" t="s">
        <v>1089</v>
      </c>
      <c r="C309" s="57" t="s">
        <v>219</v>
      </c>
      <c r="D309" s="57" t="s">
        <v>1064</v>
      </c>
      <c r="E309" s="57"/>
      <c r="F309" s="57" t="s">
        <v>741</v>
      </c>
      <c r="G309" s="57" t="s">
        <v>1065</v>
      </c>
    </row>
    <row r="310" spans="1:7" s="2" customFormat="1" x14ac:dyDescent="0.25">
      <c r="A310" s="47" t="s">
        <v>1090</v>
      </c>
      <c r="B310" s="145" t="s">
        <v>841</v>
      </c>
      <c r="C310" s="134" t="s">
        <v>183</v>
      </c>
      <c r="D310" s="53" t="s">
        <v>183</v>
      </c>
      <c r="E310" s="39"/>
      <c r="F310" s="69" t="str">
        <f>IF($C$328=0,"",IF(C310="[For completion]","",C310/$C$328))</f>
        <v/>
      </c>
      <c r="G310" s="69" t="str">
        <f>IF($D$328=0,"",IF(D310="[For completion]","",D310/$D$328))</f>
        <v/>
      </c>
    </row>
    <row r="311" spans="1:7" s="2" customFormat="1" x14ac:dyDescent="0.25">
      <c r="A311" s="47" t="s">
        <v>1091</v>
      </c>
      <c r="B311" s="145" t="s">
        <v>841</v>
      </c>
      <c r="C311" s="134" t="s">
        <v>183</v>
      </c>
      <c r="D311" s="53" t="s">
        <v>183</v>
      </c>
      <c r="E311" s="39"/>
      <c r="F311" s="69" t="str">
        <f t="shared" ref="F311:F327" si="11">IF($C$328=0,"",IF(C311="[For completion]","",C311/$C$328))</f>
        <v/>
      </c>
      <c r="G311" s="69" t="str">
        <f t="shared" ref="G311:G327" si="12">IF($D$328=0,"",IF(D311="[For completion]","",D311/$D$328))</f>
        <v/>
      </c>
    </row>
    <row r="312" spans="1:7" s="2" customFormat="1" x14ac:dyDescent="0.25">
      <c r="A312" s="47" t="s">
        <v>1092</v>
      </c>
      <c r="B312" s="145" t="s">
        <v>841</v>
      </c>
      <c r="C312" s="134" t="s">
        <v>183</v>
      </c>
      <c r="D312" s="53" t="s">
        <v>183</v>
      </c>
      <c r="E312" s="39"/>
      <c r="F312" s="69" t="str">
        <f t="shared" si="11"/>
        <v/>
      </c>
      <c r="G312" s="69" t="str">
        <f t="shared" si="12"/>
        <v/>
      </c>
    </row>
    <row r="313" spans="1:7" s="2" customFormat="1" x14ac:dyDescent="0.25">
      <c r="A313" s="47" t="s">
        <v>1093</v>
      </c>
      <c r="B313" s="145" t="s">
        <v>841</v>
      </c>
      <c r="C313" s="134" t="s">
        <v>183</v>
      </c>
      <c r="D313" s="53" t="s">
        <v>183</v>
      </c>
      <c r="E313" s="39"/>
      <c r="F313" s="69" t="str">
        <f t="shared" si="11"/>
        <v/>
      </c>
      <c r="G313" s="69" t="str">
        <f t="shared" si="12"/>
        <v/>
      </c>
    </row>
    <row r="314" spans="1:7" s="2" customFormat="1" x14ac:dyDescent="0.25">
      <c r="A314" s="47" t="s">
        <v>1094</v>
      </c>
      <c r="B314" s="145" t="s">
        <v>841</v>
      </c>
      <c r="C314" s="134" t="s">
        <v>183</v>
      </c>
      <c r="D314" s="53" t="s">
        <v>183</v>
      </c>
      <c r="E314" s="39"/>
      <c r="F314" s="69" t="str">
        <f t="shared" si="11"/>
        <v/>
      </c>
      <c r="G314" s="69" t="str">
        <f t="shared" si="12"/>
        <v/>
      </c>
    </row>
    <row r="315" spans="1:7" s="2" customFormat="1" x14ac:dyDescent="0.25">
      <c r="A315" s="47" t="s">
        <v>1095</v>
      </c>
      <c r="B315" s="145" t="s">
        <v>841</v>
      </c>
      <c r="C315" s="134" t="s">
        <v>183</v>
      </c>
      <c r="D315" s="53" t="s">
        <v>183</v>
      </c>
      <c r="E315" s="39"/>
      <c r="F315" s="69" t="str">
        <f t="shared" si="11"/>
        <v/>
      </c>
      <c r="G315" s="69" t="str">
        <f t="shared" si="12"/>
        <v/>
      </c>
    </row>
    <row r="316" spans="1:7" s="2" customFormat="1" x14ac:dyDescent="0.25">
      <c r="A316" s="47" t="s">
        <v>1096</v>
      </c>
      <c r="B316" s="145" t="s">
        <v>841</v>
      </c>
      <c r="C316" s="134" t="s">
        <v>183</v>
      </c>
      <c r="D316" s="53" t="s">
        <v>183</v>
      </c>
      <c r="E316" s="39"/>
      <c r="F316" s="69" t="str">
        <f t="shared" si="11"/>
        <v/>
      </c>
      <c r="G316" s="69" t="str">
        <f t="shared" si="12"/>
        <v/>
      </c>
    </row>
    <row r="317" spans="1:7" s="2" customFormat="1" x14ac:dyDescent="0.25">
      <c r="A317" s="47" t="s">
        <v>1097</v>
      </c>
      <c r="B317" s="145" t="s">
        <v>841</v>
      </c>
      <c r="C317" s="134" t="s">
        <v>183</v>
      </c>
      <c r="D317" s="53" t="s">
        <v>183</v>
      </c>
      <c r="E317" s="39"/>
      <c r="F317" s="69" t="str">
        <f t="shared" si="11"/>
        <v/>
      </c>
      <c r="G317" s="69" t="str">
        <f t="shared" si="12"/>
        <v/>
      </c>
    </row>
    <row r="318" spans="1:7" s="2" customFormat="1" x14ac:dyDescent="0.25">
      <c r="A318" s="47" t="s">
        <v>1098</v>
      </c>
      <c r="B318" s="145" t="s">
        <v>841</v>
      </c>
      <c r="C318" s="134" t="s">
        <v>183</v>
      </c>
      <c r="D318" s="53" t="s">
        <v>183</v>
      </c>
      <c r="E318" s="39"/>
      <c r="F318" s="69" t="str">
        <f t="shared" si="11"/>
        <v/>
      </c>
      <c r="G318" s="69" t="str">
        <f t="shared" si="12"/>
        <v/>
      </c>
    </row>
    <row r="319" spans="1:7" s="2" customFormat="1" x14ac:dyDescent="0.25">
      <c r="A319" s="47" t="s">
        <v>1099</v>
      </c>
      <c r="B319" s="145" t="s">
        <v>841</v>
      </c>
      <c r="C319" s="134" t="s">
        <v>183</v>
      </c>
      <c r="D319" s="53" t="s">
        <v>183</v>
      </c>
      <c r="E319" s="39"/>
      <c r="F319" s="69" t="str">
        <f t="shared" si="11"/>
        <v/>
      </c>
      <c r="G319" s="69" t="str">
        <f t="shared" si="12"/>
        <v/>
      </c>
    </row>
    <row r="320" spans="1:7" s="2" customFormat="1" x14ac:dyDescent="0.25">
      <c r="A320" s="47" t="s">
        <v>1100</v>
      </c>
      <c r="B320" s="145" t="s">
        <v>841</v>
      </c>
      <c r="C320" s="134" t="s">
        <v>183</v>
      </c>
      <c r="D320" s="53" t="s">
        <v>183</v>
      </c>
      <c r="E320" s="39"/>
      <c r="F320" s="69" t="str">
        <f t="shared" si="11"/>
        <v/>
      </c>
      <c r="G320" s="69" t="str">
        <f t="shared" si="12"/>
        <v/>
      </c>
    </row>
    <row r="321" spans="1:7" s="2" customFormat="1" x14ac:dyDescent="0.25">
      <c r="A321" s="47" t="s">
        <v>1101</v>
      </c>
      <c r="B321" s="145" t="s">
        <v>841</v>
      </c>
      <c r="C321" s="134" t="s">
        <v>183</v>
      </c>
      <c r="D321" s="53" t="s">
        <v>183</v>
      </c>
      <c r="E321" s="39"/>
      <c r="F321" s="69" t="str">
        <f>IF($C$328=0,"",IF(C321="[For completion]","",C321/$C$328))</f>
        <v/>
      </c>
      <c r="G321" s="69" t="str">
        <f t="shared" si="12"/>
        <v/>
      </c>
    </row>
    <row r="322" spans="1:7" s="2" customFormat="1" x14ac:dyDescent="0.25">
      <c r="A322" s="47" t="s">
        <v>1102</v>
      </c>
      <c r="B322" s="145" t="s">
        <v>841</v>
      </c>
      <c r="C322" s="134" t="s">
        <v>183</v>
      </c>
      <c r="D322" s="53" t="s">
        <v>183</v>
      </c>
      <c r="E322" s="39"/>
      <c r="F322" s="69" t="str">
        <f t="shared" si="11"/>
        <v/>
      </c>
      <c r="G322" s="69" t="str">
        <f t="shared" si="12"/>
        <v/>
      </c>
    </row>
    <row r="323" spans="1:7" s="2" customFormat="1" x14ac:dyDescent="0.25">
      <c r="A323" s="47" t="s">
        <v>1103</v>
      </c>
      <c r="B323" s="145" t="s">
        <v>841</v>
      </c>
      <c r="C323" s="134" t="s">
        <v>183</v>
      </c>
      <c r="D323" s="53" t="s">
        <v>183</v>
      </c>
      <c r="E323" s="39"/>
      <c r="F323" s="69" t="str">
        <f t="shared" si="11"/>
        <v/>
      </c>
      <c r="G323" s="69" t="str">
        <f t="shared" si="12"/>
        <v/>
      </c>
    </row>
    <row r="324" spans="1:7" s="2" customFormat="1" x14ac:dyDescent="0.25">
      <c r="A324" s="47" t="s">
        <v>1104</v>
      </c>
      <c r="B324" s="145" t="s">
        <v>841</v>
      </c>
      <c r="C324" s="134" t="s">
        <v>183</v>
      </c>
      <c r="D324" s="53" t="s">
        <v>183</v>
      </c>
      <c r="E324" s="39"/>
      <c r="F324" s="69" t="str">
        <f t="shared" si="11"/>
        <v/>
      </c>
      <c r="G324" s="69" t="str">
        <f t="shared" si="12"/>
        <v/>
      </c>
    </row>
    <row r="325" spans="1:7" s="2" customFormat="1" x14ac:dyDescent="0.25">
      <c r="A325" s="47" t="s">
        <v>1105</v>
      </c>
      <c r="B325" s="145" t="s">
        <v>841</v>
      </c>
      <c r="C325" s="134" t="s">
        <v>183</v>
      </c>
      <c r="D325" s="53" t="s">
        <v>183</v>
      </c>
      <c r="E325" s="39"/>
      <c r="F325" s="69" t="str">
        <f t="shared" si="11"/>
        <v/>
      </c>
      <c r="G325" s="69" t="str">
        <f t="shared" si="12"/>
        <v/>
      </c>
    </row>
    <row r="326" spans="1:7" s="2" customFormat="1" x14ac:dyDescent="0.25">
      <c r="A326" s="47" t="s">
        <v>1106</v>
      </c>
      <c r="B326" s="145" t="s">
        <v>841</v>
      </c>
      <c r="C326" s="134" t="s">
        <v>183</v>
      </c>
      <c r="D326" s="53" t="s">
        <v>183</v>
      </c>
      <c r="E326" s="39"/>
      <c r="F326" s="69" t="str">
        <f t="shared" si="11"/>
        <v/>
      </c>
      <c r="G326" s="69" t="str">
        <f t="shared" si="12"/>
        <v/>
      </c>
    </row>
    <row r="327" spans="1:7" s="2" customFormat="1" x14ac:dyDescent="0.25">
      <c r="A327" s="47" t="s">
        <v>1107</v>
      </c>
      <c r="B327" s="60" t="s">
        <v>1084</v>
      </c>
      <c r="C327" s="134" t="s">
        <v>183</v>
      </c>
      <c r="D327" s="53" t="s">
        <v>183</v>
      </c>
      <c r="E327" s="39"/>
      <c r="F327" s="69" t="str">
        <f t="shared" si="11"/>
        <v/>
      </c>
      <c r="G327" s="69" t="str">
        <f t="shared" si="12"/>
        <v/>
      </c>
    </row>
    <row r="328" spans="1:7" s="2" customFormat="1" x14ac:dyDescent="0.25">
      <c r="A328" s="47" t="s">
        <v>1108</v>
      </c>
      <c r="B328" s="60" t="s">
        <v>259</v>
      </c>
      <c r="C328" s="86">
        <f>SUM(C310:C327)</f>
        <v>0</v>
      </c>
      <c r="D328" s="47">
        <f>SUM(D310:D327)</f>
        <v>0</v>
      </c>
      <c r="E328" s="39"/>
      <c r="F328" s="132">
        <f>SUM(F310:F327)</f>
        <v>0</v>
      </c>
      <c r="G328" s="132">
        <f>SUM(G310:G327)</f>
        <v>0</v>
      </c>
    </row>
    <row r="329" spans="1:7" s="2" customFormat="1" x14ac:dyDescent="0.25">
      <c r="A329" s="47" t="s">
        <v>1109</v>
      </c>
      <c r="B329" s="51"/>
      <c r="C329" s="34"/>
      <c r="D329" s="34"/>
      <c r="E329" s="39"/>
      <c r="F329" s="39"/>
      <c r="G329" s="39"/>
    </row>
    <row r="330" spans="1:7" s="2" customFormat="1" x14ac:dyDescent="0.25">
      <c r="A330" s="47" t="s">
        <v>1110</v>
      </c>
      <c r="B330" s="51"/>
      <c r="C330" s="34"/>
      <c r="D330" s="34"/>
      <c r="E330" s="39"/>
      <c r="F330" s="39"/>
      <c r="G330" s="39"/>
    </row>
    <row r="331" spans="1:7" s="2" customFormat="1" x14ac:dyDescent="0.25">
      <c r="A331" s="47" t="s">
        <v>1111</v>
      </c>
      <c r="B331" s="51"/>
      <c r="C331" s="34"/>
      <c r="D331" s="34"/>
      <c r="E331" s="39"/>
      <c r="F331" s="39"/>
      <c r="G331" s="39"/>
    </row>
    <row r="332" spans="1:7" s="2" customFormat="1" x14ac:dyDescent="0.25">
      <c r="A332" s="57"/>
      <c r="B332" s="57" t="s">
        <v>1112</v>
      </c>
      <c r="C332" s="57" t="s">
        <v>219</v>
      </c>
      <c r="D332" s="57" t="s">
        <v>1064</v>
      </c>
      <c r="E332" s="57"/>
      <c r="F332" s="57" t="s">
        <v>741</v>
      </c>
      <c r="G332" s="57" t="s">
        <v>1065</v>
      </c>
    </row>
    <row r="333" spans="1:7" s="2" customFormat="1" x14ac:dyDescent="0.25">
      <c r="A333" s="47" t="s">
        <v>1113</v>
      </c>
      <c r="B333" s="60" t="s">
        <v>1114</v>
      </c>
      <c r="C333" s="134" t="s">
        <v>183</v>
      </c>
      <c r="D333" s="53" t="s">
        <v>183</v>
      </c>
      <c r="E333" s="39"/>
      <c r="F333" s="69" t="str">
        <f>IF($C$346=0,"",IF(C333="[For completion]","",C333/$C$346))</f>
        <v/>
      </c>
      <c r="G333" s="69" t="str">
        <f>IF($D$346=0,"",IF(D333="[For completion]","",D333/$D$346))</f>
        <v/>
      </c>
    </row>
    <row r="334" spans="1:7" s="2" customFormat="1" x14ac:dyDescent="0.25">
      <c r="A334" s="47" t="s">
        <v>1115</v>
      </c>
      <c r="B334" s="60" t="s">
        <v>1116</v>
      </c>
      <c r="C334" s="134" t="s">
        <v>183</v>
      </c>
      <c r="D334" s="53" t="s">
        <v>183</v>
      </c>
      <c r="E334" s="39"/>
      <c r="F334" s="69" t="str">
        <f t="shared" ref="F334:F345" si="13">IF($C$346=0,"",IF(C334="[For completion]","",C334/$C$346))</f>
        <v/>
      </c>
      <c r="G334" s="69" t="str">
        <f t="shared" ref="G334:G345" si="14">IF($D$346=0,"",IF(D334="[For completion]","",D334/$D$346))</f>
        <v/>
      </c>
    </row>
    <row r="335" spans="1:7" s="2" customFormat="1" x14ac:dyDescent="0.25">
      <c r="A335" s="47" t="s">
        <v>1117</v>
      </c>
      <c r="B335" s="60" t="s">
        <v>1118</v>
      </c>
      <c r="C335" s="134" t="s">
        <v>183</v>
      </c>
      <c r="D335" s="53" t="s">
        <v>183</v>
      </c>
      <c r="E335" s="39"/>
      <c r="F335" s="69" t="str">
        <f t="shared" si="13"/>
        <v/>
      </c>
      <c r="G335" s="69" t="str">
        <f t="shared" si="14"/>
        <v/>
      </c>
    </row>
    <row r="336" spans="1:7" s="2" customFormat="1" x14ac:dyDescent="0.25">
      <c r="A336" s="47" t="s">
        <v>1119</v>
      </c>
      <c r="B336" s="60" t="s">
        <v>1120</v>
      </c>
      <c r="C336" s="134" t="s">
        <v>183</v>
      </c>
      <c r="D336" s="53" t="s">
        <v>183</v>
      </c>
      <c r="E336" s="39"/>
      <c r="F336" s="69" t="str">
        <f t="shared" si="13"/>
        <v/>
      </c>
      <c r="G336" s="69" t="str">
        <f t="shared" si="14"/>
        <v/>
      </c>
    </row>
    <row r="337" spans="1:7" s="2" customFormat="1" x14ac:dyDescent="0.25">
      <c r="A337" s="47" t="s">
        <v>1121</v>
      </c>
      <c r="B337" s="60" t="s">
        <v>1122</v>
      </c>
      <c r="C337" s="134" t="s">
        <v>183</v>
      </c>
      <c r="D337" s="53" t="s">
        <v>183</v>
      </c>
      <c r="E337" s="39"/>
      <c r="F337" s="69" t="str">
        <f t="shared" si="13"/>
        <v/>
      </c>
      <c r="G337" s="69" t="str">
        <f t="shared" si="14"/>
        <v/>
      </c>
    </row>
    <row r="338" spans="1:7" s="2" customFormat="1" x14ac:dyDescent="0.25">
      <c r="A338" s="47" t="s">
        <v>1123</v>
      </c>
      <c r="B338" s="60" t="s">
        <v>1124</v>
      </c>
      <c r="C338" s="134" t="s">
        <v>183</v>
      </c>
      <c r="D338" s="53" t="s">
        <v>183</v>
      </c>
      <c r="E338" s="39"/>
      <c r="F338" s="69" t="str">
        <f t="shared" si="13"/>
        <v/>
      </c>
      <c r="G338" s="69" t="str">
        <f t="shared" si="14"/>
        <v/>
      </c>
    </row>
    <row r="339" spans="1:7" s="2" customFormat="1" x14ac:dyDescent="0.25">
      <c r="A339" s="47" t="s">
        <v>1125</v>
      </c>
      <c r="B339" s="60" t="s">
        <v>1126</v>
      </c>
      <c r="C339" s="134" t="s">
        <v>183</v>
      </c>
      <c r="D339" s="53" t="s">
        <v>183</v>
      </c>
      <c r="E339" s="39"/>
      <c r="F339" s="69" t="str">
        <f t="shared" si="13"/>
        <v/>
      </c>
      <c r="G339" s="69" t="str">
        <f t="shared" si="14"/>
        <v/>
      </c>
    </row>
    <row r="340" spans="1:7" s="2" customFormat="1" x14ac:dyDescent="0.25">
      <c r="A340" s="47" t="s">
        <v>1127</v>
      </c>
      <c r="B340" s="60" t="s">
        <v>1128</v>
      </c>
      <c r="C340" s="134" t="s">
        <v>183</v>
      </c>
      <c r="D340" s="53" t="s">
        <v>183</v>
      </c>
      <c r="E340" s="39"/>
      <c r="F340" s="69" t="str">
        <f t="shared" si="13"/>
        <v/>
      </c>
      <c r="G340" s="69" t="str">
        <f t="shared" si="14"/>
        <v/>
      </c>
    </row>
    <row r="341" spans="1:7" s="2" customFormat="1" x14ac:dyDescent="0.25">
      <c r="A341" s="47" t="s">
        <v>1129</v>
      </c>
      <c r="B341" s="60" t="s">
        <v>1130</v>
      </c>
      <c r="C341" s="134" t="s">
        <v>183</v>
      </c>
      <c r="D341" s="53" t="s">
        <v>183</v>
      </c>
      <c r="E341" s="39"/>
      <c r="F341" s="69" t="str">
        <f t="shared" si="13"/>
        <v/>
      </c>
      <c r="G341" s="69" t="str">
        <f t="shared" si="14"/>
        <v/>
      </c>
    </row>
    <row r="342" spans="1:7" s="2" customFormat="1" x14ac:dyDescent="0.25">
      <c r="A342" s="47" t="s">
        <v>1131</v>
      </c>
      <c r="B342" s="47" t="s">
        <v>1132</v>
      </c>
      <c r="C342" s="134" t="s">
        <v>183</v>
      </c>
      <c r="D342" s="53" t="s">
        <v>183</v>
      </c>
      <c r="F342" s="69" t="str">
        <f t="shared" si="13"/>
        <v/>
      </c>
      <c r="G342" s="69" t="str">
        <f t="shared" si="14"/>
        <v/>
      </c>
    </row>
    <row r="343" spans="1:7" s="2" customFormat="1" x14ac:dyDescent="0.25">
      <c r="A343" s="47" t="s">
        <v>1133</v>
      </c>
      <c r="B343" s="47" t="s">
        <v>1134</v>
      </c>
      <c r="C343" s="134" t="s">
        <v>183</v>
      </c>
      <c r="D343" s="53" t="s">
        <v>183</v>
      </c>
      <c r="F343" s="69" t="str">
        <f t="shared" si="13"/>
        <v/>
      </c>
      <c r="G343" s="69" t="str">
        <f t="shared" si="14"/>
        <v/>
      </c>
    </row>
    <row r="344" spans="1:7" s="2" customFormat="1" x14ac:dyDescent="0.25">
      <c r="A344" s="47" t="s">
        <v>1135</v>
      </c>
      <c r="B344" s="60" t="s">
        <v>1136</v>
      </c>
      <c r="C344" s="134" t="s">
        <v>183</v>
      </c>
      <c r="D344" s="53" t="s">
        <v>183</v>
      </c>
      <c r="E344" s="39"/>
      <c r="F344" s="69" t="str">
        <f t="shared" si="13"/>
        <v/>
      </c>
      <c r="G344" s="69" t="str">
        <f t="shared" si="14"/>
        <v/>
      </c>
    </row>
    <row r="345" spans="1:7" s="2" customFormat="1" x14ac:dyDescent="0.25">
      <c r="A345" s="47" t="s">
        <v>1137</v>
      </c>
      <c r="B345" s="47" t="s">
        <v>1084</v>
      </c>
      <c r="C345" s="134" t="s">
        <v>183</v>
      </c>
      <c r="D345" s="53" t="s">
        <v>183</v>
      </c>
      <c r="F345" s="69" t="str">
        <f t="shared" si="13"/>
        <v/>
      </c>
      <c r="G345" s="69" t="str">
        <f t="shared" si="14"/>
        <v/>
      </c>
    </row>
    <row r="346" spans="1:7" s="2" customFormat="1" x14ac:dyDescent="0.25">
      <c r="A346" s="47" t="s">
        <v>1138</v>
      </c>
      <c r="B346" s="60" t="s">
        <v>259</v>
      </c>
      <c r="C346" s="86">
        <f>SUM(C333:C345)</f>
        <v>0</v>
      </c>
      <c r="D346" s="47">
        <f>SUM(D333:D345)</f>
        <v>0</v>
      </c>
      <c r="E346" s="39"/>
      <c r="F346" s="132">
        <f>SUM(F333:F345)</f>
        <v>0</v>
      </c>
      <c r="G346" s="132">
        <f>SUM(G333:G345)</f>
        <v>0</v>
      </c>
    </row>
    <row r="347" spans="1:7" s="2" customFormat="1" x14ac:dyDescent="0.25">
      <c r="A347" s="47" t="s">
        <v>1139</v>
      </c>
      <c r="B347" s="51"/>
      <c r="C347" s="29"/>
      <c r="D347" s="34"/>
      <c r="E347" s="39"/>
      <c r="F347" s="117"/>
      <c r="G347" s="117"/>
    </row>
    <row r="348" spans="1:7" s="2" customFormat="1" x14ac:dyDescent="0.25">
      <c r="A348" s="47" t="s">
        <v>1140</v>
      </c>
      <c r="B348" s="51"/>
      <c r="C348" s="29"/>
      <c r="D348" s="34"/>
      <c r="E348" s="39"/>
      <c r="F348" s="117"/>
      <c r="G348" s="117"/>
    </row>
    <row r="349" spans="1:7" s="2" customFormat="1" x14ac:dyDescent="0.25">
      <c r="A349" s="47" t="s">
        <v>1141</v>
      </c>
    </row>
    <row r="350" spans="1:7" s="2" customFormat="1" x14ac:dyDescent="0.25">
      <c r="A350" s="47" t="s">
        <v>1142</v>
      </c>
    </row>
    <row r="351" spans="1:7" s="2" customFormat="1" x14ac:dyDescent="0.25">
      <c r="A351" s="47" t="s">
        <v>1143</v>
      </c>
      <c r="B351" s="51"/>
      <c r="C351" s="29"/>
      <c r="D351" s="34"/>
      <c r="E351" s="39"/>
      <c r="F351" s="117"/>
      <c r="G351" s="117"/>
    </row>
    <row r="352" spans="1:7" s="2" customFormat="1" x14ac:dyDescent="0.25">
      <c r="A352" s="47" t="s">
        <v>1144</v>
      </c>
      <c r="B352" s="51"/>
      <c r="C352" s="29"/>
      <c r="D352" s="34"/>
      <c r="E352" s="39"/>
      <c r="F352" s="117"/>
      <c r="G352" s="117"/>
    </row>
    <row r="353" spans="1:7" s="2" customFormat="1" x14ac:dyDescent="0.25">
      <c r="A353" s="47" t="s">
        <v>1145</v>
      </c>
      <c r="B353" s="51"/>
      <c r="C353" s="29"/>
      <c r="D353" s="34"/>
      <c r="E353" s="39"/>
      <c r="F353" s="117"/>
      <c r="G353" s="117"/>
    </row>
    <row r="354" spans="1:7" s="2" customFormat="1" x14ac:dyDescent="0.25">
      <c r="A354" s="47" t="s">
        <v>1146</v>
      </c>
      <c r="B354" s="51"/>
      <c r="C354" s="29"/>
      <c r="D354" s="34"/>
      <c r="E354" s="39"/>
      <c r="F354" s="117"/>
      <c r="G354" s="117"/>
    </row>
    <row r="355" spans="1:7" s="2" customFormat="1" x14ac:dyDescent="0.25">
      <c r="A355" s="47" t="s">
        <v>1147</v>
      </c>
      <c r="B355" s="51"/>
      <c r="C355" s="34"/>
      <c r="D355" s="34"/>
      <c r="E355" s="39"/>
      <c r="F355" s="39"/>
      <c r="G355" s="39"/>
    </row>
    <row r="356" spans="1:7" s="2" customFormat="1" x14ac:dyDescent="0.25">
      <c r="A356" s="47" t="s">
        <v>1148</v>
      </c>
      <c r="B356" s="51"/>
      <c r="C356" s="34"/>
      <c r="D356" s="34"/>
      <c r="E356" s="39"/>
      <c r="F356" s="39"/>
      <c r="G356" s="39"/>
    </row>
    <row r="357" spans="1:7" s="2" customFormat="1" x14ac:dyDescent="0.25">
      <c r="A357" s="57"/>
      <c r="B357" s="57" t="s">
        <v>1149</v>
      </c>
      <c r="C357" s="57" t="s">
        <v>219</v>
      </c>
      <c r="D357" s="57" t="s">
        <v>1064</v>
      </c>
      <c r="E357" s="57"/>
      <c r="F357" s="57" t="s">
        <v>741</v>
      </c>
      <c r="G357" s="57" t="s">
        <v>1065</v>
      </c>
    </row>
    <row r="358" spans="1:7" s="2" customFormat="1" x14ac:dyDescent="0.25">
      <c r="A358" s="47" t="s">
        <v>1150</v>
      </c>
      <c r="B358" s="60" t="s">
        <v>1151</v>
      </c>
      <c r="C358" s="134" t="s">
        <v>183</v>
      </c>
      <c r="D358" s="53" t="s">
        <v>183</v>
      </c>
      <c r="E358" s="39"/>
      <c r="F358" s="69" t="str">
        <f>IF($C$365=0,"",IF(C358="[For completion]","",C358/$C$365))</f>
        <v/>
      </c>
      <c r="G358" s="69" t="str">
        <f>IF($D$365=0,"",IF(D358="[For completion]","",D358/$D$365))</f>
        <v/>
      </c>
    </row>
    <row r="359" spans="1:7" s="2" customFormat="1" x14ac:dyDescent="0.25">
      <c r="A359" s="47" t="s">
        <v>1152</v>
      </c>
      <c r="B359" s="133" t="s">
        <v>1153</v>
      </c>
      <c r="C359" s="134" t="s">
        <v>183</v>
      </c>
      <c r="D359" s="53" t="s">
        <v>183</v>
      </c>
      <c r="E359" s="39"/>
      <c r="F359" s="69" t="str">
        <f t="shared" ref="F359:F364" si="15">IF($C$365=0,"",IF(C359="[For completion]","",C359/$C$365))</f>
        <v/>
      </c>
      <c r="G359" s="69" t="str">
        <f t="shared" ref="G359:G364" si="16">IF($D$365=0,"",IF(D359="[For completion]","",D359/$D$365))</f>
        <v/>
      </c>
    </row>
    <row r="360" spans="1:7" s="2" customFormat="1" x14ac:dyDescent="0.25">
      <c r="A360" s="47" t="s">
        <v>1154</v>
      </c>
      <c r="B360" s="60" t="s">
        <v>1155</v>
      </c>
      <c r="C360" s="134" t="s">
        <v>183</v>
      </c>
      <c r="D360" s="53" t="s">
        <v>183</v>
      </c>
      <c r="E360" s="39"/>
      <c r="F360" s="69" t="str">
        <f t="shared" si="15"/>
        <v/>
      </c>
      <c r="G360" s="69" t="str">
        <f t="shared" si="16"/>
        <v/>
      </c>
    </row>
    <row r="361" spans="1:7" s="2" customFormat="1" x14ac:dyDescent="0.25">
      <c r="A361" s="47" t="s">
        <v>1156</v>
      </c>
      <c r="B361" s="60" t="s">
        <v>1157</v>
      </c>
      <c r="C361" s="134" t="s">
        <v>183</v>
      </c>
      <c r="D361" s="53" t="s">
        <v>183</v>
      </c>
      <c r="E361" s="39"/>
      <c r="F361" s="69" t="str">
        <f t="shared" si="15"/>
        <v/>
      </c>
      <c r="G361" s="69" t="str">
        <f t="shared" si="16"/>
        <v/>
      </c>
    </row>
    <row r="362" spans="1:7" s="2" customFormat="1" x14ac:dyDescent="0.25">
      <c r="A362" s="47" t="s">
        <v>1158</v>
      </c>
      <c r="B362" s="60" t="s">
        <v>1159</v>
      </c>
      <c r="C362" s="134" t="s">
        <v>183</v>
      </c>
      <c r="D362" s="53" t="s">
        <v>183</v>
      </c>
      <c r="E362" s="39"/>
      <c r="F362" s="69" t="str">
        <f t="shared" si="15"/>
        <v/>
      </c>
      <c r="G362" s="69" t="str">
        <f t="shared" si="16"/>
        <v/>
      </c>
    </row>
    <row r="363" spans="1:7" s="2" customFormat="1" x14ac:dyDescent="0.25">
      <c r="A363" s="47" t="s">
        <v>1160</v>
      </c>
      <c r="B363" s="60" t="s">
        <v>1161</v>
      </c>
      <c r="C363" s="134" t="s">
        <v>183</v>
      </c>
      <c r="D363" s="53" t="s">
        <v>183</v>
      </c>
      <c r="E363" s="39"/>
      <c r="F363" s="69" t="str">
        <f t="shared" si="15"/>
        <v/>
      </c>
      <c r="G363" s="69" t="str">
        <f t="shared" si="16"/>
        <v/>
      </c>
    </row>
    <row r="364" spans="1:7" s="2" customFormat="1" x14ac:dyDescent="0.25">
      <c r="A364" s="47" t="s">
        <v>1162</v>
      </c>
      <c r="B364" s="60" t="s">
        <v>619</v>
      </c>
      <c r="C364" s="134" t="s">
        <v>183</v>
      </c>
      <c r="D364" s="53" t="s">
        <v>183</v>
      </c>
      <c r="E364" s="39"/>
      <c r="F364" s="69" t="str">
        <f t="shared" si="15"/>
        <v/>
      </c>
      <c r="G364" s="69" t="str">
        <f t="shared" si="16"/>
        <v/>
      </c>
    </row>
    <row r="365" spans="1:7" s="2" customFormat="1" x14ac:dyDescent="0.25">
      <c r="A365" s="47" t="s">
        <v>1163</v>
      </c>
      <c r="B365" s="60" t="s">
        <v>259</v>
      </c>
      <c r="C365" s="86">
        <f>SUM(C358:C364)</f>
        <v>0</v>
      </c>
      <c r="D365" s="47">
        <f>SUM(D358:D364)</f>
        <v>0</v>
      </c>
      <c r="E365" s="39"/>
      <c r="F365" s="132">
        <f>SUM(F358:F364)</f>
        <v>0</v>
      </c>
      <c r="G365" s="132">
        <f>SUM(G358:G364)</f>
        <v>0</v>
      </c>
    </row>
    <row r="366" spans="1:7" s="2" customFormat="1" x14ac:dyDescent="0.25">
      <c r="A366" s="47" t="s">
        <v>1164</v>
      </c>
      <c r="B366" s="51"/>
      <c r="C366" s="34"/>
      <c r="D366" s="34"/>
      <c r="E366" s="39"/>
      <c r="F366" s="39"/>
      <c r="G366" s="39"/>
    </row>
    <row r="367" spans="1:7" s="2" customFormat="1" x14ac:dyDescent="0.25">
      <c r="A367" s="57"/>
      <c r="B367" s="57" t="s">
        <v>1165</v>
      </c>
      <c r="C367" s="57" t="s">
        <v>219</v>
      </c>
      <c r="D367" s="57" t="s">
        <v>1064</v>
      </c>
      <c r="E367" s="57"/>
      <c r="F367" s="57" t="s">
        <v>741</v>
      </c>
      <c r="G367" s="57" t="s">
        <v>1065</v>
      </c>
    </row>
    <row r="368" spans="1:7" s="2" customFormat="1" x14ac:dyDescent="0.25">
      <c r="A368" s="47" t="s">
        <v>1166</v>
      </c>
      <c r="B368" s="60" t="s">
        <v>1167</v>
      </c>
      <c r="C368" s="134" t="s">
        <v>183</v>
      </c>
      <c r="D368" s="53" t="s">
        <v>183</v>
      </c>
      <c r="E368" s="39"/>
      <c r="F368" s="69" t="str">
        <f>IF($C$372=0,"",IF(C368="[For completion]","",C368/$C$372))</f>
        <v/>
      </c>
      <c r="G368" s="69" t="str">
        <f>IF($D$372=0,"",IF(D368="[For completion]","",D368/$D$372))</f>
        <v/>
      </c>
    </row>
    <row r="369" spans="1:7" s="2" customFormat="1" x14ac:dyDescent="0.25">
      <c r="A369" s="47" t="s">
        <v>1168</v>
      </c>
      <c r="B369" s="133" t="s">
        <v>1169</v>
      </c>
      <c r="C369" s="134" t="s">
        <v>183</v>
      </c>
      <c r="D369" s="53" t="s">
        <v>183</v>
      </c>
      <c r="E369" s="39"/>
      <c r="F369" s="69" t="str">
        <f>IF($C$372=0,"",IF(C369="[For completion]","",C369/$C$372))</f>
        <v/>
      </c>
      <c r="G369" s="69" t="str">
        <f>IF($D$372=0,"",IF(D369="[For completion]","",D369/$D$372))</f>
        <v/>
      </c>
    </row>
    <row r="370" spans="1:7" s="2" customFormat="1" x14ac:dyDescent="0.25">
      <c r="A370" s="47" t="s">
        <v>1170</v>
      </c>
      <c r="B370" s="60" t="s">
        <v>619</v>
      </c>
      <c r="C370" s="134" t="s">
        <v>183</v>
      </c>
      <c r="D370" s="53" t="s">
        <v>183</v>
      </c>
      <c r="E370" s="39"/>
      <c r="F370" s="69" t="str">
        <f>IF($C$372=0,"",IF(C370="[For completion]","",C370/$C$372))</f>
        <v/>
      </c>
      <c r="G370" s="69" t="str">
        <f>IF($D$372=0,"",IF(D370="[For completion]","",D370/$D$372))</f>
        <v/>
      </c>
    </row>
    <row r="371" spans="1:7" s="2" customFormat="1" x14ac:dyDescent="0.25">
      <c r="A371" s="47" t="s">
        <v>1171</v>
      </c>
      <c r="B371" s="47" t="s">
        <v>1084</v>
      </c>
      <c r="C371" s="134" t="s">
        <v>183</v>
      </c>
      <c r="D371" s="53" t="s">
        <v>183</v>
      </c>
      <c r="E371" s="39"/>
      <c r="F371" s="69" t="str">
        <f>IF($C$372=0,"",IF(C371="[For completion]","",C371/$C$372))</f>
        <v/>
      </c>
      <c r="G371" s="69" t="str">
        <f>IF($D$372=0,"",IF(D371="[For completion]","",D371/$D$372))</f>
        <v/>
      </c>
    </row>
    <row r="372" spans="1:7" s="2" customFormat="1" x14ac:dyDescent="0.25">
      <c r="A372" s="47" t="s">
        <v>1172</v>
      </c>
      <c r="B372" s="60" t="s">
        <v>259</v>
      </c>
      <c r="C372" s="86">
        <f>SUM(C368:C371)</f>
        <v>0</v>
      </c>
      <c r="D372" s="47">
        <f>SUM(D368:D371)</f>
        <v>0</v>
      </c>
      <c r="E372" s="39"/>
      <c r="F372" s="132">
        <f>SUM(F368:F371)</f>
        <v>0</v>
      </c>
      <c r="G372" s="132">
        <f>SUM(G368:G371)</f>
        <v>0</v>
      </c>
    </row>
    <row r="373" spans="1:7" s="2" customFormat="1" x14ac:dyDescent="0.25">
      <c r="A373" s="47" t="s">
        <v>1173</v>
      </c>
      <c r="B373" s="51"/>
      <c r="C373" s="34"/>
      <c r="D373" s="34"/>
      <c r="E373" s="39"/>
      <c r="F373" s="39"/>
      <c r="G373" s="39"/>
    </row>
    <row r="374" spans="1:7" s="2" customFormat="1" ht="15" customHeight="1" x14ac:dyDescent="0.25">
      <c r="A374" s="57"/>
      <c r="B374" s="57" t="s">
        <v>1174</v>
      </c>
      <c r="C374" s="57" t="s">
        <v>1175</v>
      </c>
      <c r="D374" s="57" t="s">
        <v>1176</v>
      </c>
      <c r="E374" s="57"/>
      <c r="F374" s="57" t="s">
        <v>1177</v>
      </c>
      <c r="G374" s="57" t="s">
        <v>1178</v>
      </c>
    </row>
    <row r="375" spans="1:7" s="2" customFormat="1" x14ac:dyDescent="0.25">
      <c r="A375" s="47" t="s">
        <v>1179</v>
      </c>
      <c r="B375" s="60" t="s">
        <v>1151</v>
      </c>
      <c r="C375" s="134">
        <v>153980.02830309229</v>
      </c>
      <c r="D375" s="134">
        <v>86107.189172438753</v>
      </c>
      <c r="E375" s="31"/>
      <c r="F375" s="134">
        <v>31.69648656474855</v>
      </c>
      <c r="G375" s="134">
        <v>1.7</v>
      </c>
    </row>
    <row r="376" spans="1:7" s="2" customFormat="1" x14ac:dyDescent="0.25">
      <c r="A376" s="47" t="s">
        <v>1180</v>
      </c>
      <c r="B376" s="60" t="s">
        <v>1153</v>
      </c>
      <c r="C376" s="134">
        <v>37365.1307182706</v>
      </c>
      <c r="D376" s="134">
        <v>20668.120019626604</v>
      </c>
      <c r="E376" s="31"/>
      <c r="F376" s="134">
        <v>33.010320442347094</v>
      </c>
      <c r="G376" s="134">
        <v>1.6</v>
      </c>
    </row>
    <row r="377" spans="1:7" s="2" customFormat="1" x14ac:dyDescent="0.25">
      <c r="A377" s="47" t="s">
        <v>1181</v>
      </c>
      <c r="B377" s="60" t="s">
        <v>1155</v>
      </c>
      <c r="C377" s="134"/>
      <c r="D377" s="134"/>
      <c r="E377" s="31"/>
      <c r="F377" s="134"/>
      <c r="G377" s="134"/>
    </row>
    <row r="378" spans="1:7" s="2" customFormat="1" x14ac:dyDescent="0.25">
      <c r="A378" s="47" t="s">
        <v>1182</v>
      </c>
      <c r="B378" s="60" t="s">
        <v>1157</v>
      </c>
      <c r="C378" s="134"/>
      <c r="D378" s="134"/>
      <c r="E378" s="31"/>
      <c r="F378" s="134"/>
      <c r="G378" s="134"/>
    </row>
    <row r="379" spans="1:7" s="2" customFormat="1" x14ac:dyDescent="0.25">
      <c r="A379" s="47" t="s">
        <v>1183</v>
      </c>
      <c r="B379" s="60" t="s">
        <v>1159</v>
      </c>
      <c r="C379" s="134">
        <v>4016.665005926131</v>
      </c>
      <c r="D379" s="134">
        <v>1734.3507695696117</v>
      </c>
      <c r="E379" s="31"/>
      <c r="F379" s="134">
        <v>22.543752766666675</v>
      </c>
      <c r="G379" s="134">
        <v>1</v>
      </c>
    </row>
    <row r="380" spans="1:7" s="2" customFormat="1" x14ac:dyDescent="0.25">
      <c r="A380" s="47" t="s">
        <v>1184</v>
      </c>
      <c r="B380" s="60" t="s">
        <v>1161</v>
      </c>
      <c r="C380" s="134">
        <v>355.795837809506</v>
      </c>
      <c r="D380" s="134">
        <v>247.10960817735619</v>
      </c>
      <c r="E380" s="31"/>
      <c r="F380" s="134">
        <v>22.826777713095293</v>
      </c>
      <c r="G380" s="134">
        <v>95</v>
      </c>
    </row>
    <row r="381" spans="1:7" s="2" customFormat="1" x14ac:dyDescent="0.25">
      <c r="A381" s="47" t="s">
        <v>1185</v>
      </c>
      <c r="B381" s="60" t="s">
        <v>619</v>
      </c>
      <c r="C381" s="134">
        <v>427.16713242350437</v>
      </c>
      <c r="D381" s="134">
        <v>1001.0565760809279</v>
      </c>
      <c r="E381" s="31"/>
      <c r="F381" s="134">
        <v>35.82003625403064</v>
      </c>
      <c r="G381" s="134">
        <v>45</v>
      </c>
    </row>
    <row r="382" spans="1:7" s="2" customFormat="1" x14ac:dyDescent="0.25">
      <c r="A382" s="47" t="s">
        <v>1186</v>
      </c>
      <c r="B382" s="60" t="s">
        <v>259</v>
      </c>
      <c r="C382" s="86">
        <f>SUM(C375:C381)</f>
        <v>196144.78699752202</v>
      </c>
      <c r="D382" s="86">
        <f>SUM(D375:D381)</f>
        <v>109757.82614589325</v>
      </c>
      <c r="E382" s="31"/>
      <c r="F382" s="134"/>
      <c r="G382" s="113"/>
    </row>
    <row r="383" spans="1:7" s="2" customFormat="1" x14ac:dyDescent="0.25">
      <c r="A383" s="47" t="s">
        <v>1187</v>
      </c>
      <c r="B383" s="60" t="s">
        <v>1188</v>
      </c>
      <c r="C383" s="34"/>
      <c r="D383" s="34"/>
      <c r="E383" s="31"/>
      <c r="F383" s="134"/>
      <c r="G383" s="69" t="str">
        <f>IF($D$393=0,"",IF(D382="[For completion]","",D382/$D$393))</f>
        <v/>
      </c>
    </row>
    <row r="384" spans="1:7" s="2" customFormat="1" x14ac:dyDescent="0.25">
      <c r="A384" s="47" t="s">
        <v>1189</v>
      </c>
      <c r="B384" s="34"/>
      <c r="C384" s="34"/>
      <c r="D384" s="34"/>
      <c r="E384" s="34"/>
      <c r="F384" s="34"/>
      <c r="G384" s="113" t="str">
        <f>IF($D$393=0,"",IF(D383="[For completion]","",D383/$D$393))</f>
        <v/>
      </c>
    </row>
    <row r="385" spans="1:7" s="2" customFormat="1" x14ac:dyDescent="0.25">
      <c r="A385" s="47" t="s">
        <v>1190</v>
      </c>
      <c r="B385" s="51"/>
      <c r="C385" s="29"/>
      <c r="D385" s="34"/>
      <c r="E385" s="31"/>
      <c r="F385" s="113"/>
      <c r="G385" s="113" t="str">
        <f t="shared" ref="G385:G393" si="17">IF($D$393=0,"",IF(D385="[For completion]","",D385/$D$393))</f>
        <v/>
      </c>
    </row>
    <row r="386" spans="1:7" s="2" customFormat="1" x14ac:dyDescent="0.25">
      <c r="A386" s="47" t="s">
        <v>1191</v>
      </c>
      <c r="B386" s="51"/>
      <c r="C386" s="29"/>
      <c r="D386" s="34"/>
      <c r="E386" s="31"/>
      <c r="F386" s="113"/>
      <c r="G386" s="113" t="str">
        <f t="shared" si="17"/>
        <v/>
      </c>
    </row>
    <row r="387" spans="1:7" s="2" customFormat="1" x14ac:dyDescent="0.25">
      <c r="A387" s="47" t="s">
        <v>1192</v>
      </c>
      <c r="B387" s="51"/>
      <c r="C387" s="29"/>
      <c r="D387" s="34"/>
      <c r="E387" s="31"/>
      <c r="F387" s="113"/>
      <c r="G387" s="113" t="str">
        <f t="shared" si="17"/>
        <v/>
      </c>
    </row>
    <row r="388" spans="1:7" s="2" customFormat="1" x14ac:dyDescent="0.25">
      <c r="A388" s="47" t="s">
        <v>1193</v>
      </c>
      <c r="B388" s="51"/>
      <c r="C388" s="29"/>
      <c r="D388" s="34"/>
      <c r="E388" s="31"/>
      <c r="F388" s="113"/>
      <c r="G388" s="113" t="str">
        <f t="shared" si="17"/>
        <v/>
      </c>
    </row>
    <row r="389" spans="1:7" s="2" customFormat="1" x14ac:dyDescent="0.25">
      <c r="A389" s="47" t="s">
        <v>1194</v>
      </c>
      <c r="B389" s="51"/>
      <c r="C389" s="29"/>
      <c r="D389" s="34"/>
      <c r="E389" s="31"/>
      <c r="F389" s="113"/>
      <c r="G389" s="113" t="str">
        <f t="shared" si="17"/>
        <v/>
      </c>
    </row>
    <row r="390" spans="1:7" s="2" customFormat="1" x14ac:dyDescent="0.25">
      <c r="A390" s="47" t="s">
        <v>1195</v>
      </c>
      <c r="B390" s="51"/>
      <c r="C390" s="29"/>
      <c r="D390" s="34"/>
      <c r="E390" s="31"/>
      <c r="F390" s="113"/>
      <c r="G390" s="113" t="str">
        <f t="shared" si="17"/>
        <v/>
      </c>
    </row>
    <row r="391" spans="1:7" s="2" customFormat="1" x14ac:dyDescent="0.25">
      <c r="A391" s="47" t="s">
        <v>1196</v>
      </c>
      <c r="B391" s="51"/>
      <c r="C391" s="29"/>
      <c r="D391" s="34"/>
      <c r="E391" s="31"/>
      <c r="F391" s="113"/>
      <c r="G391" s="113" t="str">
        <f t="shared" si="17"/>
        <v/>
      </c>
    </row>
    <row r="392" spans="1:7" s="2" customFormat="1" x14ac:dyDescent="0.25">
      <c r="A392" s="47" t="s">
        <v>1197</v>
      </c>
      <c r="B392" s="51"/>
      <c r="C392" s="29"/>
      <c r="D392" s="34"/>
      <c r="E392" s="31"/>
      <c r="F392" s="113"/>
      <c r="G392" s="113" t="str">
        <f t="shared" si="17"/>
        <v/>
      </c>
    </row>
    <row r="393" spans="1:7" s="2" customFormat="1" x14ac:dyDescent="0.25">
      <c r="A393" s="47" t="s">
        <v>1198</v>
      </c>
      <c r="B393" s="51"/>
      <c r="C393" s="29"/>
      <c r="D393" s="34"/>
      <c r="E393" s="31"/>
      <c r="F393" s="113"/>
      <c r="G393" s="113" t="str">
        <f t="shared" si="17"/>
        <v/>
      </c>
    </row>
    <row r="394" spans="1:7" s="2" customFormat="1" x14ac:dyDescent="0.25">
      <c r="A394" s="47" t="s">
        <v>1199</v>
      </c>
      <c r="B394" s="34"/>
      <c r="C394" s="64"/>
      <c r="D394" s="34"/>
      <c r="E394" s="31"/>
      <c r="F394" s="31"/>
      <c r="G394" s="31"/>
    </row>
    <row r="395" spans="1:7" s="2" customFormat="1" x14ac:dyDescent="0.25">
      <c r="A395" s="47" t="s">
        <v>1200</v>
      </c>
      <c r="B395" s="34"/>
      <c r="C395" s="64"/>
      <c r="D395" s="34"/>
      <c r="E395" s="31"/>
      <c r="F395" s="31"/>
      <c r="G395" s="31"/>
    </row>
    <row r="396" spans="1:7" s="2" customFormat="1" x14ac:dyDescent="0.25">
      <c r="A396" s="47" t="s">
        <v>1201</v>
      </c>
      <c r="B396" s="34"/>
      <c r="C396" s="64"/>
      <c r="D396" s="34"/>
      <c r="E396" s="31"/>
      <c r="F396" s="31"/>
      <c r="G396" s="31"/>
    </row>
    <row r="397" spans="1:7" s="2" customFormat="1" x14ac:dyDescent="0.25">
      <c r="A397" s="47" t="s">
        <v>1202</v>
      </c>
      <c r="B397" s="34"/>
      <c r="C397" s="64"/>
      <c r="D397" s="34"/>
      <c r="E397" s="31"/>
      <c r="F397" s="31"/>
      <c r="G397" s="31"/>
    </row>
    <row r="398" spans="1:7" s="2" customFormat="1" x14ac:dyDescent="0.25">
      <c r="A398" s="47" t="s">
        <v>1203</v>
      </c>
      <c r="B398" s="34"/>
      <c r="C398" s="64"/>
      <c r="D398" s="34"/>
      <c r="E398" s="31"/>
      <c r="F398" s="31"/>
      <c r="G398" s="31"/>
    </row>
    <row r="399" spans="1:7" s="2" customFormat="1" x14ac:dyDescent="0.25">
      <c r="A399" s="47" t="s">
        <v>1204</v>
      </c>
      <c r="B399" s="34"/>
      <c r="C399" s="64"/>
      <c r="D399" s="34"/>
      <c r="E399" s="31"/>
      <c r="F399" s="31"/>
      <c r="G399" s="31"/>
    </row>
    <row r="400" spans="1:7" s="2" customFormat="1" x14ac:dyDescent="0.25">
      <c r="A400" s="47" t="s">
        <v>1205</v>
      </c>
      <c r="B400" s="34"/>
      <c r="C400" s="64"/>
      <c r="D400" s="34"/>
      <c r="E400" s="31"/>
      <c r="F400" s="31"/>
      <c r="G400" s="31"/>
    </row>
    <row r="401" spans="1:7" s="2" customFormat="1" x14ac:dyDescent="0.25">
      <c r="A401" s="47" t="s">
        <v>1206</v>
      </c>
      <c r="B401" s="34"/>
      <c r="C401" s="64"/>
      <c r="D401" s="34"/>
      <c r="E401" s="31"/>
      <c r="F401" s="31"/>
      <c r="G401" s="31"/>
    </row>
    <row r="402" spans="1:7" s="2" customFormat="1" x14ac:dyDescent="0.25">
      <c r="A402" s="47" t="s">
        <v>1207</v>
      </c>
      <c r="B402" s="34"/>
      <c r="C402" s="64"/>
      <c r="D402" s="34"/>
      <c r="E402" s="31"/>
      <c r="F402" s="31"/>
      <c r="G402" s="31"/>
    </row>
    <row r="403" spans="1:7" s="2" customFormat="1" x14ac:dyDescent="0.25">
      <c r="A403" s="47" t="s">
        <v>1208</v>
      </c>
      <c r="B403" s="34"/>
      <c r="C403" s="64"/>
      <c r="D403" s="34"/>
      <c r="E403" s="31"/>
      <c r="F403" s="31"/>
      <c r="G403" s="31"/>
    </row>
    <row r="404" spans="1:7" s="2" customFormat="1" x14ac:dyDescent="0.25">
      <c r="A404" s="47" t="s">
        <v>1209</v>
      </c>
      <c r="B404" s="34"/>
      <c r="C404" s="64"/>
      <c r="D404" s="34"/>
      <c r="E404" s="31"/>
      <c r="F404" s="31"/>
      <c r="G404" s="31"/>
    </row>
    <row r="405" spans="1:7" s="2" customFormat="1" x14ac:dyDescent="0.25">
      <c r="A405" s="47" t="s">
        <v>1210</v>
      </c>
      <c r="B405" s="34"/>
      <c r="C405" s="64"/>
      <c r="D405" s="34"/>
      <c r="E405" s="31"/>
      <c r="F405" s="31"/>
      <c r="G405" s="31"/>
    </row>
    <row r="406" spans="1:7" s="2" customFormat="1" x14ac:dyDescent="0.25">
      <c r="A406" s="47" t="s">
        <v>1211</v>
      </c>
      <c r="B406" s="34"/>
      <c r="C406" s="64"/>
      <c r="D406" s="34"/>
      <c r="E406" s="31"/>
      <c r="F406" s="31"/>
      <c r="G406" s="31"/>
    </row>
    <row r="407" spans="1:7" s="2" customFormat="1" x14ac:dyDescent="0.25">
      <c r="A407" s="47" t="s">
        <v>1212</v>
      </c>
      <c r="B407" s="34"/>
      <c r="C407" s="64"/>
      <c r="D407" s="34"/>
      <c r="E407" s="31"/>
      <c r="F407" s="31"/>
      <c r="G407" s="31"/>
    </row>
    <row r="408" spans="1:7" s="2" customFormat="1" x14ac:dyDescent="0.25">
      <c r="A408" s="47" t="s">
        <v>1213</v>
      </c>
      <c r="B408" s="34"/>
      <c r="C408" s="64"/>
      <c r="D408" s="34"/>
      <c r="E408" s="31"/>
      <c r="F408" s="31"/>
      <c r="G408" s="31"/>
    </row>
    <row r="409" spans="1:7" s="2" customFormat="1" x14ac:dyDescent="0.25">
      <c r="A409" s="47" t="s">
        <v>1214</v>
      </c>
      <c r="B409" s="34"/>
      <c r="C409" s="64"/>
      <c r="D409" s="34"/>
      <c r="E409" s="31"/>
      <c r="F409" s="31"/>
      <c r="G409" s="31"/>
    </row>
    <row r="410" spans="1:7" s="2" customFormat="1" x14ac:dyDescent="0.25">
      <c r="A410" s="47" t="s">
        <v>1215</v>
      </c>
      <c r="B410" s="34"/>
      <c r="C410" s="64"/>
      <c r="D410" s="34"/>
      <c r="E410" s="31"/>
      <c r="F410" s="31"/>
      <c r="G410" s="31"/>
    </row>
    <row r="411" spans="1:7" s="2" customFormat="1" x14ac:dyDescent="0.25">
      <c r="A411" s="47" t="s">
        <v>1216</v>
      </c>
      <c r="B411" s="34"/>
      <c r="C411" s="64"/>
      <c r="D411" s="34"/>
      <c r="E411" s="31"/>
      <c r="F411" s="31"/>
      <c r="G411" s="31"/>
    </row>
    <row r="412" spans="1:7" s="2" customFormat="1" x14ac:dyDescent="0.25">
      <c r="A412" s="47" t="s">
        <v>1217</v>
      </c>
      <c r="B412" s="34"/>
      <c r="C412" s="64"/>
      <c r="D412" s="34"/>
      <c r="E412" s="31"/>
      <c r="F412" s="31"/>
      <c r="G412" s="31"/>
    </row>
    <row r="413" spans="1:7" s="2" customFormat="1" x14ac:dyDescent="0.25">
      <c r="A413" s="47" t="s">
        <v>1218</v>
      </c>
      <c r="B413" s="34"/>
      <c r="C413" s="64"/>
      <c r="D413" s="34"/>
      <c r="E413" s="31"/>
      <c r="F413" s="31"/>
      <c r="G413" s="31"/>
    </row>
    <row r="414" spans="1:7" s="2" customFormat="1" x14ac:dyDescent="0.25">
      <c r="A414" s="47" t="s">
        <v>1219</v>
      </c>
      <c r="B414" s="34"/>
      <c r="C414" s="64"/>
      <c r="D414" s="34"/>
      <c r="E414" s="31"/>
      <c r="F414" s="31"/>
      <c r="G414" s="31"/>
    </row>
    <row r="415" spans="1:7" s="2" customFormat="1" x14ac:dyDescent="0.25">
      <c r="A415" s="47" t="s">
        <v>1220</v>
      </c>
      <c r="B415" s="34"/>
      <c r="C415" s="64"/>
      <c r="D415" s="34"/>
      <c r="E415" s="31"/>
      <c r="F415" s="31"/>
      <c r="G415" s="31"/>
    </row>
    <row r="416" spans="1:7" s="2" customFormat="1" x14ac:dyDescent="0.25">
      <c r="A416" s="47" t="s">
        <v>1221</v>
      </c>
      <c r="B416" s="34"/>
      <c r="C416" s="64"/>
      <c r="D416" s="34"/>
      <c r="E416" s="31"/>
      <c r="F416" s="31"/>
      <c r="G416" s="31"/>
    </row>
    <row r="417" spans="1:7" s="2" customFormat="1" x14ac:dyDescent="0.25">
      <c r="A417" s="47" t="s">
        <v>1222</v>
      </c>
      <c r="B417" s="34"/>
      <c r="C417" s="64"/>
      <c r="D417" s="34"/>
      <c r="E417" s="31"/>
      <c r="F417" s="31"/>
      <c r="G417" s="31"/>
    </row>
    <row r="418" spans="1:7" s="2" customFormat="1" x14ac:dyDescent="0.25">
      <c r="A418" s="47" t="s">
        <v>1223</v>
      </c>
      <c r="B418" s="34"/>
      <c r="C418" s="64"/>
      <c r="D418" s="34"/>
      <c r="E418" s="31"/>
      <c r="F418" s="31"/>
      <c r="G418" s="31"/>
    </row>
    <row r="419" spans="1:7" s="2" customFormat="1" x14ac:dyDescent="0.25">
      <c r="A419" s="47" t="s">
        <v>1224</v>
      </c>
      <c r="B419" s="34"/>
      <c r="C419" s="64"/>
      <c r="D419" s="34"/>
      <c r="E419" s="31"/>
      <c r="F419" s="31"/>
      <c r="G419" s="31"/>
    </row>
    <row r="420" spans="1:7" s="2" customFormat="1" x14ac:dyDescent="0.25">
      <c r="A420" s="47" t="s">
        <v>1225</v>
      </c>
      <c r="B420" s="34"/>
      <c r="C420" s="64"/>
      <c r="D420" s="34"/>
      <c r="E420" s="31"/>
      <c r="F420" s="31"/>
      <c r="G420" s="31"/>
    </row>
    <row r="421" spans="1:7" s="2" customFormat="1" x14ac:dyDescent="0.25">
      <c r="A421" s="47" t="s">
        <v>1226</v>
      </c>
      <c r="B421" s="34"/>
      <c r="C421" s="64"/>
      <c r="D421" s="34"/>
      <c r="E421" s="31"/>
      <c r="F421" s="31"/>
      <c r="G421" s="31"/>
    </row>
    <row r="422" spans="1:7" s="2" customFormat="1" x14ac:dyDescent="0.25">
      <c r="A422" s="47" t="s">
        <v>1227</v>
      </c>
      <c r="B422" s="34"/>
      <c r="C422" s="64"/>
      <c r="D422" s="34"/>
      <c r="E422" s="31"/>
      <c r="F422" s="31"/>
      <c r="G422" s="31"/>
    </row>
    <row r="423" spans="1:7" ht="18.75" x14ac:dyDescent="0.25">
      <c r="A423" s="125"/>
      <c r="B423" s="135" t="s">
        <v>704</v>
      </c>
      <c r="C423" s="125"/>
      <c r="D423" s="125"/>
      <c r="E423" s="125"/>
      <c r="F423" s="127"/>
      <c r="G423" s="127"/>
    </row>
    <row r="424" spans="1:7" ht="15" customHeight="1" x14ac:dyDescent="0.25">
      <c r="A424" s="56"/>
      <c r="B424" s="56" t="s">
        <v>1228</v>
      </c>
      <c r="C424" s="56" t="s">
        <v>938</v>
      </c>
      <c r="D424" s="56" t="s">
        <v>939</v>
      </c>
      <c r="E424" s="56"/>
      <c r="F424" s="56" t="s">
        <v>742</v>
      </c>
      <c r="G424" s="56" t="s">
        <v>940</v>
      </c>
    </row>
    <row r="425" spans="1:7" x14ac:dyDescent="0.25">
      <c r="A425" s="47" t="s">
        <v>1229</v>
      </c>
      <c r="B425" s="47" t="s">
        <v>942</v>
      </c>
      <c r="C425" s="134" t="s">
        <v>183</v>
      </c>
      <c r="D425" s="162" t="s">
        <v>183</v>
      </c>
      <c r="E425" s="77"/>
      <c r="F425" s="78"/>
      <c r="G425" s="78"/>
    </row>
    <row r="426" spans="1:7" x14ac:dyDescent="0.25">
      <c r="A426" s="77"/>
      <c r="C426" s="53"/>
      <c r="D426" s="162"/>
      <c r="E426" s="77"/>
      <c r="F426" s="78"/>
      <c r="G426" s="78"/>
    </row>
    <row r="427" spans="1:7" x14ac:dyDescent="0.25">
      <c r="B427" s="47" t="s">
        <v>943</v>
      </c>
      <c r="C427" s="53"/>
      <c r="D427" s="162"/>
      <c r="E427" s="77"/>
      <c r="F427" s="78"/>
      <c r="G427" s="78"/>
    </row>
    <row r="428" spans="1:7" x14ac:dyDescent="0.25">
      <c r="A428" s="47" t="s">
        <v>1230</v>
      </c>
      <c r="B428" s="145" t="s">
        <v>1535</v>
      </c>
      <c r="C428" s="134" t="s">
        <v>183</v>
      </c>
      <c r="D428" s="154" t="s">
        <v>183</v>
      </c>
      <c r="E428" s="77"/>
      <c r="F428" s="69" t="str">
        <f t="shared" ref="F428:F451" si="18">IF($C$452=0,"",IF(C428="[for completion]","",C428/$C$452))</f>
        <v/>
      </c>
      <c r="G428" s="69" t="str">
        <f t="shared" ref="G428:G451" si="19">IF($D$452=0,"",IF(D428="[for completion]","",D428/$D$452))</f>
        <v/>
      </c>
    </row>
    <row r="429" spans="1:7" x14ac:dyDescent="0.25">
      <c r="A429" s="47" t="s">
        <v>1231</v>
      </c>
      <c r="B429" s="145" t="s">
        <v>1536</v>
      </c>
      <c r="C429" s="134" t="s">
        <v>183</v>
      </c>
      <c r="D429" s="154" t="s">
        <v>183</v>
      </c>
      <c r="E429" s="77"/>
      <c r="F429" s="69" t="str">
        <f t="shared" si="18"/>
        <v/>
      </c>
      <c r="G429" s="69" t="str">
        <f t="shared" si="19"/>
        <v/>
      </c>
    </row>
    <row r="430" spans="1:7" x14ac:dyDescent="0.25">
      <c r="A430" s="47" t="s">
        <v>1232</v>
      </c>
      <c r="B430" s="145" t="s">
        <v>1537</v>
      </c>
      <c r="C430" s="134" t="s">
        <v>183</v>
      </c>
      <c r="D430" s="154" t="s">
        <v>183</v>
      </c>
      <c r="E430" s="77"/>
      <c r="F430" s="69" t="str">
        <f t="shared" si="18"/>
        <v/>
      </c>
      <c r="G430" s="69" t="str">
        <f t="shared" si="19"/>
        <v/>
      </c>
    </row>
    <row r="431" spans="1:7" x14ac:dyDescent="0.25">
      <c r="A431" s="47" t="s">
        <v>1233</v>
      </c>
      <c r="B431" s="145" t="s">
        <v>1538</v>
      </c>
      <c r="C431" s="134" t="s">
        <v>183</v>
      </c>
      <c r="D431" s="154" t="s">
        <v>183</v>
      </c>
      <c r="E431" s="77"/>
      <c r="F431" s="69" t="str">
        <f t="shared" si="18"/>
        <v/>
      </c>
      <c r="G431" s="69" t="str">
        <f t="shared" si="19"/>
        <v/>
      </c>
    </row>
    <row r="432" spans="1:7" x14ac:dyDescent="0.25">
      <c r="A432" s="47" t="s">
        <v>1234</v>
      </c>
      <c r="B432" s="145" t="s">
        <v>1539</v>
      </c>
      <c r="C432" s="134" t="s">
        <v>183</v>
      </c>
      <c r="D432" s="154" t="s">
        <v>183</v>
      </c>
      <c r="E432" s="77"/>
      <c r="F432" s="69" t="str">
        <f t="shared" si="18"/>
        <v/>
      </c>
      <c r="G432" s="69" t="str">
        <f t="shared" si="19"/>
        <v/>
      </c>
    </row>
    <row r="433" spans="1:7" x14ac:dyDescent="0.25">
      <c r="A433" s="47" t="s">
        <v>1235</v>
      </c>
      <c r="B433" s="145" t="s">
        <v>1540</v>
      </c>
      <c r="C433" s="134" t="s">
        <v>183</v>
      </c>
      <c r="D433" s="154" t="s">
        <v>183</v>
      </c>
      <c r="E433" s="77"/>
      <c r="F433" s="69" t="str">
        <f t="shared" si="18"/>
        <v/>
      </c>
      <c r="G433" s="69" t="str">
        <f t="shared" si="19"/>
        <v/>
      </c>
    </row>
    <row r="434" spans="1:7" x14ac:dyDescent="0.25">
      <c r="A434" s="47" t="s">
        <v>1236</v>
      </c>
      <c r="B434" s="145"/>
      <c r="C434" s="134"/>
      <c r="D434" s="154"/>
      <c r="E434" s="77"/>
      <c r="F434" s="69" t="str">
        <f t="shared" si="18"/>
        <v/>
      </c>
      <c r="G434" s="69" t="str">
        <f t="shared" si="19"/>
        <v/>
      </c>
    </row>
    <row r="435" spans="1:7" x14ac:dyDescent="0.25">
      <c r="A435" s="47" t="s">
        <v>1237</v>
      </c>
      <c r="B435" s="145"/>
      <c r="C435" s="134"/>
      <c r="D435" s="154"/>
      <c r="E435" s="77"/>
      <c r="F435" s="69" t="str">
        <f t="shared" si="18"/>
        <v/>
      </c>
      <c r="G435" s="69" t="str">
        <f t="shared" si="19"/>
        <v/>
      </c>
    </row>
    <row r="436" spans="1:7" x14ac:dyDescent="0.25">
      <c r="A436" s="47" t="s">
        <v>1238</v>
      </c>
      <c r="B436" s="145"/>
      <c r="C436" s="134"/>
      <c r="D436" s="154"/>
      <c r="E436" s="77"/>
      <c r="F436" s="69" t="str">
        <f t="shared" si="18"/>
        <v/>
      </c>
      <c r="G436" s="69" t="str">
        <f t="shared" si="19"/>
        <v/>
      </c>
    </row>
    <row r="437" spans="1:7" x14ac:dyDescent="0.25">
      <c r="A437" s="47" t="s">
        <v>1239</v>
      </c>
      <c r="B437" s="145"/>
      <c r="C437" s="134"/>
      <c r="D437" s="154"/>
      <c r="E437" s="51"/>
      <c r="F437" s="69" t="str">
        <f t="shared" si="18"/>
        <v/>
      </c>
      <c r="G437" s="69" t="str">
        <f t="shared" si="19"/>
        <v/>
      </c>
    </row>
    <row r="438" spans="1:7" x14ac:dyDescent="0.25">
      <c r="A438" s="47" t="s">
        <v>1240</v>
      </c>
      <c r="B438" s="145"/>
      <c r="C438" s="134"/>
      <c r="D438" s="154"/>
      <c r="E438" s="51"/>
      <c r="F438" s="69" t="str">
        <f t="shared" si="18"/>
        <v/>
      </c>
      <c r="G438" s="69" t="str">
        <f t="shared" si="19"/>
        <v/>
      </c>
    </row>
    <row r="439" spans="1:7" x14ac:dyDescent="0.25">
      <c r="A439" s="47" t="s">
        <v>1241</v>
      </c>
      <c r="B439" s="145"/>
      <c r="C439" s="134"/>
      <c r="D439" s="154"/>
      <c r="E439" s="51"/>
      <c r="F439" s="69" t="str">
        <f t="shared" si="18"/>
        <v/>
      </c>
      <c r="G439" s="69" t="str">
        <f t="shared" si="19"/>
        <v/>
      </c>
    </row>
    <row r="440" spans="1:7" x14ac:dyDescent="0.25">
      <c r="A440" s="47" t="s">
        <v>1242</v>
      </c>
      <c r="B440" s="145"/>
      <c r="C440" s="134"/>
      <c r="D440" s="154"/>
      <c r="E440" s="51"/>
      <c r="F440" s="69" t="str">
        <f t="shared" si="18"/>
        <v/>
      </c>
      <c r="G440" s="69" t="str">
        <f t="shared" si="19"/>
        <v/>
      </c>
    </row>
    <row r="441" spans="1:7" x14ac:dyDescent="0.25">
      <c r="A441" s="47" t="s">
        <v>1243</v>
      </c>
      <c r="B441" s="145"/>
      <c r="C441" s="134"/>
      <c r="D441" s="154"/>
      <c r="E441" s="51"/>
      <c r="F441" s="69" t="str">
        <f t="shared" si="18"/>
        <v/>
      </c>
      <c r="G441" s="69" t="str">
        <f t="shared" si="19"/>
        <v/>
      </c>
    </row>
    <row r="442" spans="1:7" x14ac:dyDescent="0.25">
      <c r="A442" s="47" t="s">
        <v>1244</v>
      </c>
      <c r="B442" s="145"/>
      <c r="C442" s="134"/>
      <c r="D442" s="154"/>
      <c r="E442" s="51"/>
      <c r="F442" s="69" t="str">
        <f t="shared" si="18"/>
        <v/>
      </c>
      <c r="G442" s="69" t="str">
        <f t="shared" si="19"/>
        <v/>
      </c>
    </row>
    <row r="443" spans="1:7" x14ac:dyDescent="0.25">
      <c r="A443" s="47" t="s">
        <v>1245</v>
      </c>
      <c r="B443" s="145"/>
      <c r="C443" s="134"/>
      <c r="D443" s="154"/>
      <c r="F443" s="69" t="str">
        <f t="shared" si="18"/>
        <v/>
      </c>
      <c r="G443" s="69" t="str">
        <f t="shared" si="19"/>
        <v/>
      </c>
    </row>
    <row r="444" spans="1:7" x14ac:dyDescent="0.25">
      <c r="A444" s="47" t="s">
        <v>1246</v>
      </c>
      <c r="B444" s="145"/>
      <c r="C444" s="134"/>
      <c r="D444" s="154"/>
      <c r="E444" s="129"/>
      <c r="F444" s="69" t="str">
        <f t="shared" si="18"/>
        <v/>
      </c>
      <c r="G444" s="69" t="str">
        <f t="shared" si="19"/>
        <v/>
      </c>
    </row>
    <row r="445" spans="1:7" x14ac:dyDescent="0.25">
      <c r="A445" s="47" t="s">
        <v>1247</v>
      </c>
      <c r="B445" s="145"/>
      <c r="C445" s="134"/>
      <c r="D445" s="154"/>
      <c r="E445" s="129"/>
      <c r="F445" s="69" t="str">
        <f t="shared" si="18"/>
        <v/>
      </c>
      <c r="G445" s="69" t="str">
        <f t="shared" si="19"/>
        <v/>
      </c>
    </row>
    <row r="446" spans="1:7" x14ac:dyDescent="0.25">
      <c r="A446" s="47" t="s">
        <v>1248</v>
      </c>
      <c r="B446" s="145"/>
      <c r="C446" s="134"/>
      <c r="D446" s="154"/>
      <c r="E446" s="129"/>
      <c r="F446" s="69" t="str">
        <f t="shared" si="18"/>
        <v/>
      </c>
      <c r="G446" s="69" t="str">
        <f t="shared" si="19"/>
        <v/>
      </c>
    </row>
    <row r="447" spans="1:7" x14ac:dyDescent="0.25">
      <c r="A447" s="47" t="s">
        <v>1249</v>
      </c>
      <c r="B447" s="145"/>
      <c r="C447" s="134"/>
      <c r="D447" s="154"/>
      <c r="E447" s="129"/>
      <c r="F447" s="69" t="str">
        <f t="shared" si="18"/>
        <v/>
      </c>
      <c r="G447" s="69" t="str">
        <f t="shared" si="19"/>
        <v/>
      </c>
    </row>
    <row r="448" spans="1:7" x14ac:dyDescent="0.25">
      <c r="A448" s="47" t="s">
        <v>1250</v>
      </c>
      <c r="B448" s="145"/>
      <c r="C448" s="134"/>
      <c r="D448" s="154"/>
      <c r="E448" s="129"/>
      <c r="F448" s="69" t="str">
        <f t="shared" si="18"/>
        <v/>
      </c>
      <c r="G448" s="69" t="str">
        <f t="shared" si="19"/>
        <v/>
      </c>
    </row>
    <row r="449" spans="1:7" x14ac:dyDescent="0.25">
      <c r="A449" s="47" t="s">
        <v>1251</v>
      </c>
      <c r="B449" s="145"/>
      <c r="C449" s="134"/>
      <c r="D449" s="154"/>
      <c r="E449" s="129"/>
      <c r="F449" s="69" t="str">
        <f t="shared" si="18"/>
        <v/>
      </c>
      <c r="G449" s="69" t="str">
        <f t="shared" si="19"/>
        <v/>
      </c>
    </row>
    <row r="450" spans="1:7" x14ac:dyDescent="0.25">
      <c r="A450" s="47" t="s">
        <v>1252</v>
      </c>
      <c r="B450" s="145"/>
      <c r="C450" s="134"/>
      <c r="D450" s="154"/>
      <c r="E450" s="129"/>
      <c r="F450" s="69" t="str">
        <f t="shared" si="18"/>
        <v/>
      </c>
      <c r="G450" s="69" t="str">
        <f t="shared" si="19"/>
        <v/>
      </c>
    </row>
    <row r="451" spans="1:7" x14ac:dyDescent="0.25">
      <c r="A451" s="47" t="s">
        <v>1253</v>
      </c>
      <c r="B451" s="145"/>
      <c r="C451" s="134"/>
      <c r="D451" s="154"/>
      <c r="E451" s="129"/>
      <c r="F451" s="69" t="str">
        <f t="shared" si="18"/>
        <v/>
      </c>
      <c r="G451" s="69" t="str">
        <f t="shared" si="19"/>
        <v/>
      </c>
    </row>
    <row r="452" spans="1:7" x14ac:dyDescent="0.25">
      <c r="A452" s="47" t="s">
        <v>1254</v>
      </c>
      <c r="B452" s="60" t="s">
        <v>259</v>
      </c>
      <c r="C452" s="72">
        <f>SUM(C428:C451)</f>
        <v>0</v>
      </c>
      <c r="D452" s="130">
        <f>SUM(D428:D451)</f>
        <v>0</v>
      </c>
      <c r="E452" s="129"/>
      <c r="F452" s="131">
        <f>SUM(F428:F451)</f>
        <v>0</v>
      </c>
      <c r="G452" s="131">
        <f>SUM(G428:G451)</f>
        <v>0</v>
      </c>
    </row>
    <row r="453" spans="1:7" ht="15" customHeight="1" x14ac:dyDescent="0.25">
      <c r="A453" s="56"/>
      <c r="B453" s="56" t="s">
        <v>1255</v>
      </c>
      <c r="C453" s="56" t="s">
        <v>938</v>
      </c>
      <c r="D453" s="56" t="s">
        <v>939</v>
      </c>
      <c r="E453" s="56"/>
      <c r="F453" s="56" t="s">
        <v>742</v>
      </c>
      <c r="G453" s="56" t="s">
        <v>940</v>
      </c>
    </row>
    <row r="454" spans="1:7" x14ac:dyDescent="0.25">
      <c r="A454" s="47" t="s">
        <v>1256</v>
      </c>
      <c r="B454" s="47" t="s">
        <v>971</v>
      </c>
      <c r="C454" s="122" t="s">
        <v>183</v>
      </c>
      <c r="D454" s="53" t="s">
        <v>183</v>
      </c>
      <c r="G454" s="34"/>
    </row>
    <row r="455" spans="1:7" x14ac:dyDescent="0.25">
      <c r="C455" s="53"/>
      <c r="D455" s="53"/>
      <c r="G455" s="34"/>
    </row>
    <row r="456" spans="1:7" x14ac:dyDescent="0.25">
      <c r="B456" s="60" t="s">
        <v>972</v>
      </c>
      <c r="C456" s="53"/>
      <c r="D456" s="53"/>
      <c r="G456" s="34"/>
    </row>
    <row r="457" spans="1:7" x14ac:dyDescent="0.25">
      <c r="A457" s="47" t="s">
        <v>1257</v>
      </c>
      <c r="B457" s="47" t="s">
        <v>974</v>
      </c>
      <c r="C457" s="134" t="s">
        <v>183</v>
      </c>
      <c r="D457" s="154" t="s">
        <v>183</v>
      </c>
      <c r="F457" s="69" t="str">
        <f>IF($C$465=0,"",IF(C457="[for completion]","",C457/$C$465))</f>
        <v/>
      </c>
      <c r="G457" s="69" t="str">
        <f>IF($D$465=0,"",IF(D457="[for completion]","",D457/$D$465))</f>
        <v/>
      </c>
    </row>
    <row r="458" spans="1:7" x14ac:dyDescent="0.25">
      <c r="A458" s="47" t="s">
        <v>1258</v>
      </c>
      <c r="B458" s="47" t="s">
        <v>976</v>
      </c>
      <c r="C458" s="134" t="s">
        <v>183</v>
      </c>
      <c r="D458" s="154" t="s">
        <v>183</v>
      </c>
      <c r="F458" s="69" t="str">
        <f t="shared" ref="F458:F471" si="20">IF($C$465=0,"",IF(C458="[for completion]","",C458/$C$465))</f>
        <v/>
      </c>
      <c r="G458" s="69" t="str">
        <f t="shared" ref="G458:G471" si="21">IF($D$465=0,"",IF(D458="[for completion]","",D458/$D$465))</f>
        <v/>
      </c>
    </row>
    <row r="459" spans="1:7" x14ac:dyDescent="0.25">
      <c r="A459" s="47" t="s">
        <v>1259</v>
      </c>
      <c r="B459" s="47" t="s">
        <v>978</v>
      </c>
      <c r="C459" s="134" t="s">
        <v>183</v>
      </c>
      <c r="D459" s="154" t="s">
        <v>183</v>
      </c>
      <c r="F459" s="69" t="str">
        <f t="shared" si="20"/>
        <v/>
      </c>
      <c r="G459" s="69" t="str">
        <f t="shared" si="21"/>
        <v/>
      </c>
    </row>
    <row r="460" spans="1:7" x14ac:dyDescent="0.25">
      <c r="A460" s="47" t="s">
        <v>1260</v>
      </c>
      <c r="B460" s="47" t="s">
        <v>980</v>
      </c>
      <c r="C460" s="134" t="s">
        <v>183</v>
      </c>
      <c r="D460" s="154" t="s">
        <v>183</v>
      </c>
      <c r="F460" s="69" t="str">
        <f t="shared" si="20"/>
        <v/>
      </c>
      <c r="G460" s="69" t="str">
        <f t="shared" si="21"/>
        <v/>
      </c>
    </row>
    <row r="461" spans="1:7" x14ac:dyDescent="0.25">
      <c r="A461" s="47" t="s">
        <v>1261</v>
      </c>
      <c r="B461" s="47" t="s">
        <v>982</v>
      </c>
      <c r="C461" s="134" t="s">
        <v>183</v>
      </c>
      <c r="D461" s="154" t="s">
        <v>183</v>
      </c>
      <c r="F461" s="69" t="str">
        <f t="shared" si="20"/>
        <v/>
      </c>
      <c r="G461" s="69" t="str">
        <f t="shared" si="21"/>
        <v/>
      </c>
    </row>
    <row r="462" spans="1:7" x14ac:dyDescent="0.25">
      <c r="A462" s="47" t="s">
        <v>1262</v>
      </c>
      <c r="B462" s="47" t="s">
        <v>984</v>
      </c>
      <c r="C462" s="134" t="s">
        <v>183</v>
      </c>
      <c r="D462" s="154" t="s">
        <v>183</v>
      </c>
      <c r="F462" s="69" t="str">
        <f t="shared" si="20"/>
        <v/>
      </c>
      <c r="G462" s="69" t="str">
        <f t="shared" si="21"/>
        <v/>
      </c>
    </row>
    <row r="463" spans="1:7" x14ac:dyDescent="0.25">
      <c r="A463" s="47" t="s">
        <v>1263</v>
      </c>
      <c r="B463" s="47" t="s">
        <v>986</v>
      </c>
      <c r="C463" s="134" t="s">
        <v>183</v>
      </c>
      <c r="D463" s="154" t="s">
        <v>183</v>
      </c>
      <c r="F463" s="69" t="str">
        <f t="shared" si="20"/>
        <v/>
      </c>
      <c r="G463" s="69" t="str">
        <f t="shared" si="21"/>
        <v/>
      </c>
    </row>
    <row r="464" spans="1:7" x14ac:dyDescent="0.25">
      <c r="A464" s="47" t="s">
        <v>1264</v>
      </c>
      <c r="B464" s="47" t="s">
        <v>988</v>
      </c>
      <c r="C464" s="134" t="s">
        <v>183</v>
      </c>
      <c r="D464" s="154" t="s">
        <v>183</v>
      </c>
      <c r="F464" s="69" t="str">
        <f t="shared" si="20"/>
        <v/>
      </c>
      <c r="G464" s="69" t="str">
        <f t="shared" si="21"/>
        <v/>
      </c>
    </row>
    <row r="465" spans="1:7" x14ac:dyDescent="0.25">
      <c r="A465" s="47" t="s">
        <v>1265</v>
      </c>
      <c r="B465" s="71" t="s">
        <v>259</v>
      </c>
      <c r="C465" s="86">
        <f>SUM(C457:C464)</f>
        <v>0</v>
      </c>
      <c r="D465" s="115">
        <f>SUM(D457:D464)</f>
        <v>0</v>
      </c>
      <c r="F465" s="111">
        <f>SUM(F457:F464)</f>
        <v>0</v>
      </c>
      <c r="G465" s="111">
        <f>SUM(G457:G464)</f>
        <v>0</v>
      </c>
    </row>
    <row r="466" spans="1:7" outlineLevel="1" x14ac:dyDescent="0.25">
      <c r="A466" s="47" t="s">
        <v>1266</v>
      </c>
      <c r="B466" s="112" t="s">
        <v>991</v>
      </c>
      <c r="C466" s="29"/>
      <c r="D466" s="114"/>
      <c r="F466" s="69" t="str">
        <f t="shared" si="20"/>
        <v/>
      </c>
      <c r="G466" s="69" t="str">
        <f t="shared" si="21"/>
        <v/>
      </c>
    </row>
    <row r="467" spans="1:7" outlineLevel="1" x14ac:dyDescent="0.25">
      <c r="A467" s="47" t="s">
        <v>1267</v>
      </c>
      <c r="B467" s="112" t="s">
        <v>993</v>
      </c>
      <c r="C467" s="29"/>
      <c r="D467" s="114"/>
      <c r="F467" s="69" t="str">
        <f t="shared" si="20"/>
        <v/>
      </c>
      <c r="G467" s="69" t="str">
        <f t="shared" si="21"/>
        <v/>
      </c>
    </row>
    <row r="468" spans="1:7" outlineLevel="1" x14ac:dyDescent="0.25">
      <c r="A468" s="47" t="s">
        <v>1268</v>
      </c>
      <c r="B468" s="112" t="s">
        <v>995</v>
      </c>
      <c r="C468" s="29"/>
      <c r="D468" s="114"/>
      <c r="F468" s="69" t="str">
        <f t="shared" si="20"/>
        <v/>
      </c>
      <c r="G468" s="69" t="str">
        <f t="shared" si="21"/>
        <v/>
      </c>
    </row>
    <row r="469" spans="1:7" outlineLevel="1" x14ac:dyDescent="0.25">
      <c r="A469" s="47" t="s">
        <v>1269</v>
      </c>
      <c r="B469" s="112" t="s">
        <v>997</v>
      </c>
      <c r="C469" s="29"/>
      <c r="D469" s="114"/>
      <c r="F469" s="69" t="str">
        <f t="shared" si="20"/>
        <v/>
      </c>
      <c r="G469" s="69" t="str">
        <f t="shared" si="21"/>
        <v/>
      </c>
    </row>
    <row r="470" spans="1:7" outlineLevel="1" x14ac:dyDescent="0.25">
      <c r="A470" s="47" t="s">
        <v>1270</v>
      </c>
      <c r="B470" s="112" t="s">
        <v>999</v>
      </c>
      <c r="C470" s="29"/>
      <c r="D470" s="114"/>
      <c r="F470" s="69" t="str">
        <f t="shared" si="20"/>
        <v/>
      </c>
      <c r="G470" s="69" t="str">
        <f t="shared" si="21"/>
        <v/>
      </c>
    </row>
    <row r="471" spans="1:7" outlineLevel="1" x14ac:dyDescent="0.25">
      <c r="A471" s="47" t="s">
        <v>1271</v>
      </c>
      <c r="B471" s="112" t="s">
        <v>1001</v>
      </c>
      <c r="C471" s="29"/>
      <c r="D471" s="114"/>
      <c r="F471" s="69" t="str">
        <f t="shared" si="20"/>
        <v/>
      </c>
      <c r="G471" s="69" t="str">
        <f t="shared" si="21"/>
        <v/>
      </c>
    </row>
    <row r="472" spans="1:7" outlineLevel="1" x14ac:dyDescent="0.25">
      <c r="A472" s="47" t="s">
        <v>1272</v>
      </c>
      <c r="B472" s="74"/>
      <c r="F472" s="70"/>
      <c r="G472" s="70"/>
    </row>
    <row r="473" spans="1:7" outlineLevel="1" x14ac:dyDescent="0.25">
      <c r="A473" s="47" t="s">
        <v>1273</v>
      </c>
      <c r="B473" s="74"/>
      <c r="F473" s="70"/>
      <c r="G473" s="70"/>
    </row>
    <row r="474" spans="1:7" outlineLevel="1" x14ac:dyDescent="0.25">
      <c r="A474" s="47" t="s">
        <v>1274</v>
      </c>
      <c r="B474" s="74"/>
      <c r="F474" s="129"/>
      <c r="G474" s="129"/>
    </row>
    <row r="475" spans="1:7" ht="15" customHeight="1" x14ac:dyDescent="0.25">
      <c r="A475" s="56"/>
      <c r="B475" s="56" t="s">
        <v>1275</v>
      </c>
      <c r="C475" s="56" t="s">
        <v>938</v>
      </c>
      <c r="D475" s="56" t="s">
        <v>939</v>
      </c>
      <c r="E475" s="56"/>
      <c r="F475" s="56" t="s">
        <v>742</v>
      </c>
      <c r="G475" s="56" t="s">
        <v>940</v>
      </c>
    </row>
    <row r="476" spans="1:7" x14ac:dyDescent="0.25">
      <c r="A476" s="47" t="s">
        <v>1276</v>
      </c>
      <c r="B476" s="47" t="s">
        <v>971</v>
      </c>
      <c r="C476" s="134" t="s">
        <v>183</v>
      </c>
      <c r="D476" s="53"/>
      <c r="F476" s="53"/>
      <c r="G476" s="53"/>
    </row>
    <row r="477" spans="1:7" x14ac:dyDescent="0.25">
      <c r="C477" s="53"/>
      <c r="D477" s="53"/>
      <c r="F477" s="53"/>
      <c r="G477" s="53"/>
    </row>
    <row r="478" spans="1:7" x14ac:dyDescent="0.25">
      <c r="B478" s="60" t="s">
        <v>972</v>
      </c>
      <c r="C478" s="53"/>
      <c r="D478" s="53"/>
      <c r="F478" s="53"/>
      <c r="G478" s="53"/>
    </row>
    <row r="479" spans="1:7" x14ac:dyDescent="0.25">
      <c r="A479" s="47" t="s">
        <v>1277</v>
      </c>
      <c r="B479" s="47" t="s">
        <v>974</v>
      </c>
      <c r="C479" s="134" t="s">
        <v>183</v>
      </c>
      <c r="D479" s="134" t="s">
        <v>183</v>
      </c>
      <c r="F479" s="69" t="str">
        <f>IF($C$487=0,"",IF(C479="[Mark as ND1 if not relevant]","",C479/$C$487))</f>
        <v/>
      </c>
      <c r="G479" s="69" t="str">
        <f>IF($D$487=0,"",IF(D479="[Mark as ND1 if not relevant]","",D479/$D$487))</f>
        <v/>
      </c>
    </row>
    <row r="480" spans="1:7" x14ac:dyDescent="0.25">
      <c r="A480" s="47" t="s">
        <v>1278</v>
      </c>
      <c r="B480" s="47" t="s">
        <v>976</v>
      </c>
      <c r="C480" s="134" t="s">
        <v>183</v>
      </c>
      <c r="D480" s="134" t="s">
        <v>183</v>
      </c>
      <c r="F480" s="69" t="str">
        <f t="shared" ref="F480:F486" si="22">IF($C$487=0,"",IF(C480="[Mark as ND1 if not relevant]","",C480/$C$487))</f>
        <v/>
      </c>
      <c r="G480" s="69" t="str">
        <f t="shared" ref="G480:G486" si="23">IF($D$487=0,"",IF(D480="[Mark as ND1 if not relevant]","",D480/$D$487))</f>
        <v/>
      </c>
    </row>
    <row r="481" spans="1:7" x14ac:dyDescent="0.25">
      <c r="A481" s="47" t="s">
        <v>1279</v>
      </c>
      <c r="B481" s="47" t="s">
        <v>978</v>
      </c>
      <c r="C481" s="134" t="s">
        <v>183</v>
      </c>
      <c r="D481" s="134" t="s">
        <v>183</v>
      </c>
      <c r="F481" s="69" t="str">
        <f t="shared" si="22"/>
        <v/>
      </c>
      <c r="G481" s="69" t="str">
        <f t="shared" si="23"/>
        <v/>
      </c>
    </row>
    <row r="482" spans="1:7" x14ac:dyDescent="0.25">
      <c r="A482" s="47" t="s">
        <v>1280</v>
      </c>
      <c r="B482" s="47" t="s">
        <v>980</v>
      </c>
      <c r="C482" s="134" t="s">
        <v>183</v>
      </c>
      <c r="D482" s="134" t="s">
        <v>183</v>
      </c>
      <c r="F482" s="69" t="str">
        <f t="shared" si="22"/>
        <v/>
      </c>
      <c r="G482" s="69" t="str">
        <f t="shared" si="23"/>
        <v/>
      </c>
    </row>
    <row r="483" spans="1:7" x14ac:dyDescent="0.25">
      <c r="A483" s="47" t="s">
        <v>1281</v>
      </c>
      <c r="B483" s="47" t="s">
        <v>982</v>
      </c>
      <c r="C483" s="134" t="s">
        <v>183</v>
      </c>
      <c r="D483" s="134" t="s">
        <v>183</v>
      </c>
      <c r="F483" s="69" t="str">
        <f t="shared" si="22"/>
        <v/>
      </c>
      <c r="G483" s="69" t="str">
        <f t="shared" si="23"/>
        <v/>
      </c>
    </row>
    <row r="484" spans="1:7" x14ac:dyDescent="0.25">
      <c r="A484" s="47" t="s">
        <v>1282</v>
      </c>
      <c r="B484" s="47" t="s">
        <v>984</v>
      </c>
      <c r="C484" s="134" t="s">
        <v>183</v>
      </c>
      <c r="D484" s="134" t="s">
        <v>183</v>
      </c>
      <c r="F484" s="69" t="str">
        <f t="shared" si="22"/>
        <v/>
      </c>
      <c r="G484" s="69" t="str">
        <f t="shared" si="23"/>
        <v/>
      </c>
    </row>
    <row r="485" spans="1:7" x14ac:dyDescent="0.25">
      <c r="A485" s="47" t="s">
        <v>1283</v>
      </c>
      <c r="B485" s="47" t="s">
        <v>986</v>
      </c>
      <c r="C485" s="134" t="s">
        <v>183</v>
      </c>
      <c r="D485" s="134" t="s">
        <v>183</v>
      </c>
      <c r="F485" s="69" t="str">
        <f t="shared" si="22"/>
        <v/>
      </c>
      <c r="G485" s="69" t="str">
        <f t="shared" si="23"/>
        <v/>
      </c>
    </row>
    <row r="486" spans="1:7" x14ac:dyDescent="0.25">
      <c r="A486" s="47" t="s">
        <v>1284</v>
      </c>
      <c r="B486" s="47" t="s">
        <v>988</v>
      </c>
      <c r="C486" s="134" t="s">
        <v>183</v>
      </c>
      <c r="D486" s="134" t="s">
        <v>183</v>
      </c>
      <c r="F486" s="69" t="str">
        <f t="shared" si="22"/>
        <v/>
      </c>
      <c r="G486" s="69" t="str">
        <f t="shared" si="23"/>
        <v/>
      </c>
    </row>
    <row r="487" spans="1:7" x14ac:dyDescent="0.25">
      <c r="A487" s="47" t="s">
        <v>1285</v>
      </c>
      <c r="B487" s="71" t="s">
        <v>259</v>
      </c>
      <c r="C487" s="86">
        <f>SUM(C479:C486)</f>
        <v>0</v>
      </c>
      <c r="D487" s="115">
        <f>SUM(D479:D486)</f>
        <v>0</v>
      </c>
      <c r="F487" s="111">
        <f>SUM(F479:F486)</f>
        <v>0</v>
      </c>
      <c r="G487" s="111">
        <f>SUM(G479:G486)</f>
        <v>0</v>
      </c>
    </row>
    <row r="488" spans="1:7" outlineLevel="1" x14ac:dyDescent="0.25">
      <c r="A488" s="47" t="s">
        <v>1286</v>
      </c>
      <c r="B488" s="112" t="s">
        <v>991</v>
      </c>
      <c r="C488" s="134"/>
      <c r="D488" s="154"/>
      <c r="F488" s="69" t="str">
        <f t="shared" ref="F488:F493" si="24">IF($C$487=0,"",IF(C488="[for completion]","",C488/$C$487))</f>
        <v/>
      </c>
      <c r="G488" s="69" t="str">
        <f t="shared" ref="G488:G493" si="25">IF($D$487=0,"",IF(D488="[for completion]","",D488/$D$487))</f>
        <v/>
      </c>
    </row>
    <row r="489" spans="1:7" outlineLevel="1" x14ac:dyDescent="0.25">
      <c r="A489" s="47" t="s">
        <v>1287</v>
      </c>
      <c r="B489" s="112" t="s">
        <v>993</v>
      </c>
      <c r="C489" s="134"/>
      <c r="D489" s="154"/>
      <c r="F489" s="69" t="str">
        <f t="shared" si="24"/>
        <v/>
      </c>
      <c r="G489" s="69" t="str">
        <f t="shared" si="25"/>
        <v/>
      </c>
    </row>
    <row r="490" spans="1:7" outlineLevel="1" x14ac:dyDescent="0.25">
      <c r="A490" s="47" t="s">
        <v>1288</v>
      </c>
      <c r="B490" s="112" t="s">
        <v>995</v>
      </c>
      <c r="C490" s="134"/>
      <c r="D490" s="154"/>
      <c r="F490" s="69" t="str">
        <f t="shared" si="24"/>
        <v/>
      </c>
      <c r="G490" s="69" t="str">
        <f t="shared" si="25"/>
        <v/>
      </c>
    </row>
    <row r="491" spans="1:7" outlineLevel="1" x14ac:dyDescent="0.25">
      <c r="A491" s="47" t="s">
        <v>1289</v>
      </c>
      <c r="B491" s="112" t="s">
        <v>997</v>
      </c>
      <c r="C491" s="134"/>
      <c r="D491" s="154"/>
      <c r="F491" s="69" t="str">
        <f t="shared" si="24"/>
        <v/>
      </c>
      <c r="G491" s="69" t="str">
        <f t="shared" si="25"/>
        <v/>
      </c>
    </row>
    <row r="492" spans="1:7" outlineLevel="1" x14ac:dyDescent="0.25">
      <c r="A492" s="47" t="s">
        <v>1290</v>
      </c>
      <c r="B492" s="112" t="s">
        <v>999</v>
      </c>
      <c r="C492" s="134"/>
      <c r="D492" s="154"/>
      <c r="F492" s="69" t="str">
        <f t="shared" si="24"/>
        <v/>
      </c>
      <c r="G492" s="69" t="str">
        <f t="shared" si="25"/>
        <v/>
      </c>
    </row>
    <row r="493" spans="1:7" outlineLevel="1" x14ac:dyDescent="0.25">
      <c r="A493" s="47" t="s">
        <v>1291</v>
      </c>
      <c r="B493" s="112" t="s">
        <v>1001</v>
      </c>
      <c r="C493" s="134"/>
      <c r="D493" s="154"/>
      <c r="F493" s="69" t="str">
        <f t="shared" si="24"/>
        <v/>
      </c>
      <c r="G493" s="69" t="str">
        <f t="shared" si="25"/>
        <v/>
      </c>
    </row>
    <row r="494" spans="1:7" outlineLevel="1" x14ac:dyDescent="0.25">
      <c r="A494" s="47" t="s">
        <v>1292</v>
      </c>
      <c r="B494" s="74"/>
      <c r="F494" s="113"/>
      <c r="G494" s="113"/>
    </row>
    <row r="495" spans="1:7" outlineLevel="1" x14ac:dyDescent="0.25">
      <c r="A495" s="47" t="s">
        <v>1293</v>
      </c>
      <c r="B495" s="74"/>
      <c r="F495" s="113"/>
      <c r="G495" s="113"/>
    </row>
    <row r="496" spans="1:7" outlineLevel="1" x14ac:dyDescent="0.25">
      <c r="A496" s="47" t="s">
        <v>1294</v>
      </c>
      <c r="B496" s="74"/>
      <c r="F496" s="113"/>
      <c r="G496" s="116"/>
    </row>
    <row r="497" spans="1:7" ht="15" customHeight="1" x14ac:dyDescent="0.25">
      <c r="A497" s="56"/>
      <c r="B497" s="56" t="s">
        <v>1295</v>
      </c>
      <c r="C497" s="56" t="s">
        <v>1296</v>
      </c>
      <c r="D497" s="56"/>
      <c r="E497" s="56"/>
      <c r="F497" s="56"/>
      <c r="G497" s="59"/>
    </row>
    <row r="498" spans="1:7" x14ac:dyDescent="0.25">
      <c r="A498" s="47" t="s">
        <v>1297</v>
      </c>
      <c r="B498" s="60" t="s">
        <v>1298</v>
      </c>
      <c r="C498" s="122" t="s">
        <v>183</v>
      </c>
      <c r="G498" s="34"/>
    </row>
    <row r="499" spans="1:7" x14ac:dyDescent="0.25">
      <c r="A499" s="47" t="s">
        <v>1299</v>
      </c>
      <c r="B499" s="60" t="s">
        <v>1300</v>
      </c>
      <c r="C499" s="122" t="s">
        <v>183</v>
      </c>
      <c r="G499" s="34"/>
    </row>
    <row r="500" spans="1:7" x14ac:dyDescent="0.25">
      <c r="A500" s="47" t="s">
        <v>1301</v>
      </c>
      <c r="B500" s="60" t="s">
        <v>1302</v>
      </c>
      <c r="C500" s="122" t="s">
        <v>183</v>
      </c>
      <c r="G500" s="34"/>
    </row>
    <row r="501" spans="1:7" x14ac:dyDescent="0.25">
      <c r="A501" s="47" t="s">
        <v>1303</v>
      </c>
      <c r="B501" s="60" t="s">
        <v>1304</v>
      </c>
      <c r="C501" s="122" t="s">
        <v>183</v>
      </c>
      <c r="G501" s="34"/>
    </row>
    <row r="502" spans="1:7" x14ac:dyDescent="0.25">
      <c r="A502" s="47" t="s">
        <v>1305</v>
      </c>
      <c r="B502" s="60" t="s">
        <v>1306</v>
      </c>
      <c r="C502" s="122" t="s">
        <v>183</v>
      </c>
      <c r="G502" s="34"/>
    </row>
    <row r="503" spans="1:7" x14ac:dyDescent="0.25">
      <c r="A503" s="47" t="s">
        <v>1307</v>
      </c>
      <c r="B503" s="60" t="s">
        <v>1308</v>
      </c>
      <c r="C503" s="122" t="s">
        <v>183</v>
      </c>
      <c r="G503" s="34"/>
    </row>
    <row r="504" spans="1:7" x14ac:dyDescent="0.25">
      <c r="A504" s="47" t="s">
        <v>1309</v>
      </c>
      <c r="B504" s="60" t="s">
        <v>1310</v>
      </c>
      <c r="C504" s="122" t="s">
        <v>183</v>
      </c>
      <c r="G504" s="34"/>
    </row>
    <row r="505" spans="1:7" x14ac:dyDescent="0.25">
      <c r="A505" s="47" t="s">
        <v>1311</v>
      </c>
      <c r="B505" s="60" t="s">
        <v>1312</v>
      </c>
      <c r="C505" s="122" t="s">
        <v>183</v>
      </c>
      <c r="G505" s="34"/>
    </row>
    <row r="506" spans="1:7" x14ac:dyDescent="0.25">
      <c r="A506" s="47" t="s">
        <v>1313</v>
      </c>
      <c r="B506" s="60" t="s">
        <v>1314</v>
      </c>
      <c r="C506" s="122" t="s">
        <v>183</v>
      </c>
      <c r="G506" s="34"/>
    </row>
    <row r="507" spans="1:7" x14ac:dyDescent="0.25">
      <c r="A507" s="47" t="s">
        <v>1315</v>
      </c>
      <c r="B507" s="60" t="s">
        <v>1316</v>
      </c>
      <c r="C507" s="122" t="s">
        <v>183</v>
      </c>
      <c r="G507" s="34"/>
    </row>
    <row r="508" spans="1:7" x14ac:dyDescent="0.25">
      <c r="A508" s="47" t="s">
        <v>1317</v>
      </c>
      <c r="B508" s="60" t="s">
        <v>1318</v>
      </c>
      <c r="C508" s="122" t="s">
        <v>183</v>
      </c>
      <c r="G508" s="34"/>
    </row>
    <row r="509" spans="1:7" x14ac:dyDescent="0.25">
      <c r="A509" s="47" t="s">
        <v>1319</v>
      </c>
      <c r="B509" s="60" t="s">
        <v>1320</v>
      </c>
      <c r="C509" s="122" t="s">
        <v>183</v>
      </c>
      <c r="G509" s="34"/>
    </row>
    <row r="510" spans="1:7" x14ac:dyDescent="0.25">
      <c r="A510" s="47" t="s">
        <v>1321</v>
      </c>
      <c r="B510" s="60" t="s">
        <v>257</v>
      </c>
      <c r="C510" s="122" t="s">
        <v>183</v>
      </c>
      <c r="G510" s="34"/>
    </row>
    <row r="511" spans="1:7" outlineLevel="1" x14ac:dyDescent="0.25">
      <c r="A511" s="47" t="s">
        <v>1322</v>
      </c>
      <c r="B511" s="112" t="s">
        <v>1323</v>
      </c>
      <c r="C511" s="122"/>
      <c r="G511" s="34"/>
    </row>
    <row r="512" spans="1:7" outlineLevel="1" x14ac:dyDescent="0.25">
      <c r="A512" s="47" t="s">
        <v>1324</v>
      </c>
      <c r="B512" s="150" t="s">
        <v>261</v>
      </c>
      <c r="C512" s="122"/>
      <c r="G512" s="34"/>
    </row>
    <row r="513" spans="1:7" outlineLevel="1" x14ac:dyDescent="0.25">
      <c r="A513" s="47" t="s">
        <v>1325</v>
      </c>
      <c r="B513" s="150" t="s">
        <v>261</v>
      </c>
      <c r="C513" s="122"/>
      <c r="G513" s="34"/>
    </row>
    <row r="514" spans="1:7" outlineLevel="1" x14ac:dyDescent="0.25">
      <c r="A514" s="47" t="s">
        <v>1326</v>
      </c>
      <c r="B514" s="150" t="s">
        <v>261</v>
      </c>
      <c r="C514" s="122"/>
      <c r="G514" s="34"/>
    </row>
    <row r="515" spans="1:7" outlineLevel="1" x14ac:dyDescent="0.25">
      <c r="A515" s="47" t="s">
        <v>1327</v>
      </c>
      <c r="B515" s="150" t="s">
        <v>261</v>
      </c>
      <c r="C515" s="122"/>
      <c r="G515" s="34"/>
    </row>
    <row r="516" spans="1:7" outlineLevel="1" x14ac:dyDescent="0.25">
      <c r="A516" s="47" t="s">
        <v>1328</v>
      </c>
      <c r="B516" s="150" t="s">
        <v>261</v>
      </c>
      <c r="C516" s="122"/>
      <c r="G516" s="34"/>
    </row>
    <row r="517" spans="1:7" outlineLevel="1" x14ac:dyDescent="0.25">
      <c r="A517" s="47" t="s">
        <v>1329</v>
      </c>
      <c r="B517" s="150" t="s">
        <v>261</v>
      </c>
      <c r="C517" s="122"/>
      <c r="G517" s="34"/>
    </row>
    <row r="518" spans="1:7" outlineLevel="1" x14ac:dyDescent="0.25">
      <c r="A518" s="47" t="s">
        <v>1330</v>
      </c>
      <c r="B518" s="150" t="s">
        <v>261</v>
      </c>
      <c r="C518" s="122"/>
      <c r="G518" s="34"/>
    </row>
    <row r="519" spans="1:7" outlineLevel="1" x14ac:dyDescent="0.25">
      <c r="A519" s="47" t="s">
        <v>1331</v>
      </c>
      <c r="B519" s="150" t="s">
        <v>261</v>
      </c>
      <c r="C519" s="122"/>
      <c r="G519" s="34"/>
    </row>
    <row r="520" spans="1:7" outlineLevel="1" x14ac:dyDescent="0.25">
      <c r="A520" s="47" t="s">
        <v>1332</v>
      </c>
      <c r="B520" s="150" t="s">
        <v>261</v>
      </c>
      <c r="C520" s="122"/>
      <c r="G520" s="34"/>
    </row>
    <row r="521" spans="1:7" outlineLevel="1" x14ac:dyDescent="0.25">
      <c r="A521" s="47" t="s">
        <v>1333</v>
      </c>
      <c r="B521" s="150" t="s">
        <v>261</v>
      </c>
      <c r="C521" s="122"/>
      <c r="G521" s="34"/>
    </row>
    <row r="522" spans="1:7" outlineLevel="1" x14ac:dyDescent="0.25">
      <c r="A522" s="47" t="s">
        <v>1334</v>
      </c>
      <c r="B522" s="150" t="s">
        <v>261</v>
      </c>
      <c r="C522" s="122"/>
    </row>
    <row r="523" spans="1:7" outlineLevel="1" x14ac:dyDescent="0.25">
      <c r="A523" s="47" t="s">
        <v>1335</v>
      </c>
      <c r="B523" s="150" t="s">
        <v>261</v>
      </c>
      <c r="C523" s="122"/>
    </row>
    <row r="524" spans="1:7" outlineLevel="1" x14ac:dyDescent="0.25">
      <c r="A524" s="47" t="s">
        <v>1336</v>
      </c>
      <c r="B524" s="150" t="s">
        <v>261</v>
      </c>
      <c r="C524" s="122"/>
    </row>
    <row r="525" spans="1:7" s="2" customFormat="1" x14ac:dyDescent="0.25">
      <c r="A525" s="85"/>
      <c r="B525" s="85" t="s">
        <v>1337</v>
      </c>
      <c r="C525" s="56" t="s">
        <v>219</v>
      </c>
      <c r="D525" s="56" t="s">
        <v>1338</v>
      </c>
      <c r="E525" s="56"/>
      <c r="F525" s="56" t="s">
        <v>742</v>
      </c>
      <c r="G525" s="56" t="s">
        <v>1339</v>
      </c>
    </row>
    <row r="526" spans="1:7" s="2" customFormat="1" x14ac:dyDescent="0.25">
      <c r="A526" s="47" t="s">
        <v>1340</v>
      </c>
      <c r="B526" s="145" t="s">
        <v>841</v>
      </c>
      <c r="C526" s="134" t="s">
        <v>183</v>
      </c>
      <c r="D526" s="154" t="s">
        <v>183</v>
      </c>
      <c r="E526" s="39"/>
      <c r="F526" s="69" t="str">
        <f>IF($C$544=0,"",IF(C526="[for completion]","",IF(C526="","",C526/$C$544)))</f>
        <v/>
      </c>
      <c r="G526" s="69" t="str">
        <f>IF($D$544=0,"",IF(D526="[for completion]","",IF(D526="","",D526/$D$544)))</f>
        <v/>
      </c>
    </row>
    <row r="527" spans="1:7" s="2" customFormat="1" x14ac:dyDescent="0.25">
      <c r="A527" s="47" t="s">
        <v>1341</v>
      </c>
      <c r="B527" s="145" t="s">
        <v>841</v>
      </c>
      <c r="C527" s="134" t="s">
        <v>183</v>
      </c>
      <c r="D527" s="154" t="s">
        <v>183</v>
      </c>
      <c r="E527" s="39"/>
      <c r="F527" s="69" t="str">
        <f t="shared" ref="F527:F543" si="26">IF($C$544=0,"",IF(C527="[for completion]","",IF(C527="","",C527/$C$544)))</f>
        <v/>
      </c>
      <c r="G527" s="69" t="str">
        <f t="shared" ref="G527:G543" si="27">IF($D$544=0,"",IF(D527="[for completion]","",IF(D527="","",D527/$D$544)))</f>
        <v/>
      </c>
    </row>
    <row r="528" spans="1:7" s="2" customFormat="1" x14ac:dyDescent="0.25">
      <c r="A528" s="47" t="s">
        <v>1342</v>
      </c>
      <c r="B528" s="145" t="s">
        <v>841</v>
      </c>
      <c r="C528" s="134" t="s">
        <v>183</v>
      </c>
      <c r="D528" s="154" t="s">
        <v>183</v>
      </c>
      <c r="E528" s="39"/>
      <c r="F528" s="69" t="str">
        <f t="shared" si="26"/>
        <v/>
      </c>
      <c r="G528" s="69" t="str">
        <f t="shared" si="27"/>
        <v/>
      </c>
    </row>
    <row r="529" spans="1:7" s="2" customFormat="1" x14ac:dyDescent="0.25">
      <c r="A529" s="47" t="s">
        <v>1343</v>
      </c>
      <c r="B529" s="145" t="s">
        <v>841</v>
      </c>
      <c r="C529" s="134" t="s">
        <v>183</v>
      </c>
      <c r="D529" s="154" t="s">
        <v>183</v>
      </c>
      <c r="E529" s="39"/>
      <c r="F529" s="69" t="str">
        <f t="shared" si="26"/>
        <v/>
      </c>
      <c r="G529" s="69" t="str">
        <f t="shared" si="27"/>
        <v/>
      </c>
    </row>
    <row r="530" spans="1:7" s="2" customFormat="1" x14ac:dyDescent="0.25">
      <c r="A530" s="47" t="s">
        <v>1344</v>
      </c>
      <c r="B530" s="145" t="s">
        <v>841</v>
      </c>
      <c r="C530" s="134" t="s">
        <v>183</v>
      </c>
      <c r="D530" s="154" t="s">
        <v>183</v>
      </c>
      <c r="E530" s="39"/>
      <c r="F530" s="69" t="str">
        <f t="shared" si="26"/>
        <v/>
      </c>
      <c r="G530" s="69" t="str">
        <f t="shared" si="27"/>
        <v/>
      </c>
    </row>
    <row r="531" spans="1:7" s="2" customFormat="1" x14ac:dyDescent="0.25">
      <c r="A531" s="47" t="s">
        <v>1345</v>
      </c>
      <c r="B531" s="145" t="s">
        <v>841</v>
      </c>
      <c r="C531" s="134" t="s">
        <v>183</v>
      </c>
      <c r="D531" s="154" t="s">
        <v>183</v>
      </c>
      <c r="E531" s="39"/>
      <c r="F531" s="69" t="str">
        <f t="shared" si="26"/>
        <v/>
      </c>
      <c r="G531" s="69" t="str">
        <f t="shared" si="27"/>
        <v/>
      </c>
    </row>
    <row r="532" spans="1:7" s="2" customFormat="1" x14ac:dyDescent="0.25">
      <c r="A532" s="47" t="s">
        <v>1346</v>
      </c>
      <c r="B532" s="145" t="s">
        <v>841</v>
      </c>
      <c r="C532" s="134" t="s">
        <v>183</v>
      </c>
      <c r="D532" s="154" t="s">
        <v>183</v>
      </c>
      <c r="E532" s="39"/>
      <c r="F532" s="69" t="str">
        <f t="shared" si="26"/>
        <v/>
      </c>
      <c r="G532" s="69" t="str">
        <f t="shared" si="27"/>
        <v/>
      </c>
    </row>
    <row r="533" spans="1:7" s="2" customFormat="1" x14ac:dyDescent="0.25">
      <c r="A533" s="47" t="s">
        <v>1347</v>
      </c>
      <c r="B533" s="145" t="s">
        <v>841</v>
      </c>
      <c r="C533" s="134" t="s">
        <v>183</v>
      </c>
      <c r="D533" s="154" t="s">
        <v>183</v>
      </c>
      <c r="E533" s="39"/>
      <c r="F533" s="69" t="str">
        <f t="shared" si="26"/>
        <v/>
      </c>
      <c r="G533" s="69" t="str">
        <f t="shared" si="27"/>
        <v/>
      </c>
    </row>
    <row r="534" spans="1:7" s="2" customFormat="1" x14ac:dyDescent="0.25">
      <c r="A534" s="47" t="s">
        <v>1348</v>
      </c>
      <c r="B534" s="145" t="s">
        <v>841</v>
      </c>
      <c r="C534" s="134" t="s">
        <v>183</v>
      </c>
      <c r="D534" s="154" t="s">
        <v>183</v>
      </c>
      <c r="E534" s="39"/>
      <c r="F534" s="69" t="str">
        <f t="shared" si="26"/>
        <v/>
      </c>
      <c r="G534" s="69" t="str">
        <f t="shared" si="27"/>
        <v/>
      </c>
    </row>
    <row r="535" spans="1:7" s="2" customFormat="1" x14ac:dyDescent="0.25">
      <c r="A535" s="47" t="s">
        <v>1349</v>
      </c>
      <c r="B535" s="145" t="s">
        <v>841</v>
      </c>
      <c r="C535" s="134" t="s">
        <v>183</v>
      </c>
      <c r="D535" s="154" t="s">
        <v>183</v>
      </c>
      <c r="E535" s="39"/>
      <c r="F535" s="69" t="str">
        <f t="shared" si="26"/>
        <v/>
      </c>
      <c r="G535" s="69" t="str">
        <f t="shared" si="27"/>
        <v/>
      </c>
    </row>
    <row r="536" spans="1:7" s="2" customFormat="1" x14ac:dyDescent="0.25">
      <c r="A536" s="47" t="s">
        <v>1350</v>
      </c>
      <c r="B536" s="145" t="s">
        <v>841</v>
      </c>
      <c r="C536" s="134" t="s">
        <v>183</v>
      </c>
      <c r="D536" s="154" t="s">
        <v>183</v>
      </c>
      <c r="E536" s="39"/>
      <c r="F536" s="69" t="str">
        <f t="shared" si="26"/>
        <v/>
      </c>
      <c r="G536" s="69" t="str">
        <f t="shared" si="27"/>
        <v/>
      </c>
    </row>
    <row r="537" spans="1:7" s="2" customFormat="1" x14ac:dyDescent="0.25">
      <c r="A537" s="47" t="s">
        <v>1351</v>
      </c>
      <c r="B537" s="145" t="s">
        <v>841</v>
      </c>
      <c r="C537" s="134" t="s">
        <v>183</v>
      </c>
      <c r="D537" s="154" t="s">
        <v>183</v>
      </c>
      <c r="E537" s="39"/>
      <c r="F537" s="69" t="str">
        <f t="shared" si="26"/>
        <v/>
      </c>
      <c r="G537" s="69" t="str">
        <f t="shared" si="27"/>
        <v/>
      </c>
    </row>
    <row r="538" spans="1:7" s="2" customFormat="1" x14ac:dyDescent="0.25">
      <c r="A538" s="47" t="s">
        <v>1352</v>
      </c>
      <c r="B538" s="145" t="s">
        <v>841</v>
      </c>
      <c r="C538" s="134" t="s">
        <v>183</v>
      </c>
      <c r="D538" s="154" t="s">
        <v>183</v>
      </c>
      <c r="E538" s="39"/>
      <c r="F538" s="69" t="str">
        <f t="shared" si="26"/>
        <v/>
      </c>
      <c r="G538" s="69" t="str">
        <f t="shared" si="27"/>
        <v/>
      </c>
    </row>
    <row r="539" spans="1:7" s="2" customFormat="1" x14ac:dyDescent="0.25">
      <c r="A539" s="47" t="s">
        <v>1353</v>
      </c>
      <c r="B539" s="145" t="s">
        <v>841</v>
      </c>
      <c r="C539" s="134" t="s">
        <v>183</v>
      </c>
      <c r="D539" s="154" t="s">
        <v>183</v>
      </c>
      <c r="E539" s="39"/>
      <c r="F539" s="69" t="str">
        <f t="shared" si="26"/>
        <v/>
      </c>
      <c r="G539" s="69" t="str">
        <f t="shared" si="27"/>
        <v/>
      </c>
    </row>
    <row r="540" spans="1:7" s="2" customFormat="1" x14ac:dyDescent="0.25">
      <c r="A540" s="47" t="s">
        <v>1354</v>
      </c>
      <c r="B540" s="145" t="s">
        <v>841</v>
      </c>
      <c r="C540" s="134" t="s">
        <v>183</v>
      </c>
      <c r="D540" s="154" t="s">
        <v>183</v>
      </c>
      <c r="E540" s="39"/>
      <c r="F540" s="69" t="str">
        <f t="shared" si="26"/>
        <v/>
      </c>
      <c r="G540" s="69" t="str">
        <f t="shared" si="27"/>
        <v/>
      </c>
    </row>
    <row r="541" spans="1:7" s="2" customFormat="1" x14ac:dyDescent="0.25">
      <c r="A541" s="47" t="s">
        <v>1355</v>
      </c>
      <c r="B541" s="145" t="s">
        <v>841</v>
      </c>
      <c r="C541" s="134" t="s">
        <v>183</v>
      </c>
      <c r="D541" s="154" t="s">
        <v>183</v>
      </c>
      <c r="E541" s="39"/>
      <c r="F541" s="69" t="str">
        <f t="shared" si="26"/>
        <v/>
      </c>
      <c r="G541" s="69" t="str">
        <f t="shared" si="27"/>
        <v/>
      </c>
    </row>
    <row r="542" spans="1:7" s="2" customFormat="1" x14ac:dyDescent="0.25">
      <c r="A542" s="47" t="s">
        <v>1356</v>
      </c>
      <c r="B542" s="145" t="s">
        <v>841</v>
      </c>
      <c r="C542" s="134" t="s">
        <v>183</v>
      </c>
      <c r="D542" s="154" t="s">
        <v>183</v>
      </c>
      <c r="E542" s="39"/>
      <c r="F542" s="69" t="str">
        <f t="shared" si="26"/>
        <v/>
      </c>
      <c r="G542" s="69" t="str">
        <f t="shared" si="27"/>
        <v/>
      </c>
    </row>
    <row r="543" spans="1:7" s="2" customFormat="1" x14ac:dyDescent="0.25">
      <c r="A543" s="47" t="s">
        <v>1357</v>
      </c>
      <c r="B543" s="60" t="s">
        <v>1084</v>
      </c>
      <c r="C543" s="134" t="s">
        <v>183</v>
      </c>
      <c r="D543" s="154" t="s">
        <v>183</v>
      </c>
      <c r="E543" s="39"/>
      <c r="F543" s="69" t="str">
        <f t="shared" si="26"/>
        <v/>
      </c>
      <c r="G543" s="69" t="str">
        <f t="shared" si="27"/>
        <v/>
      </c>
    </row>
    <row r="544" spans="1:7" s="2" customFormat="1" x14ac:dyDescent="0.25">
      <c r="A544" s="47" t="s">
        <v>1358</v>
      </c>
      <c r="B544" s="60" t="s">
        <v>259</v>
      </c>
      <c r="C544" s="86">
        <f>SUM(C526:C543)</f>
        <v>0</v>
      </c>
      <c r="D544" s="115">
        <f>SUM(D526:D543)</f>
        <v>0</v>
      </c>
      <c r="E544" s="39"/>
      <c r="F544" s="111">
        <f>SUM(F526:F543)</f>
        <v>0</v>
      </c>
      <c r="G544" s="111">
        <f>SUM(G526:G543)</f>
        <v>0</v>
      </c>
    </row>
    <row r="545" spans="1:7" s="2" customFormat="1" x14ac:dyDescent="0.25">
      <c r="A545" s="47" t="s">
        <v>1359</v>
      </c>
      <c r="B545" s="51"/>
      <c r="C545" s="34"/>
      <c r="D545" s="34"/>
      <c r="E545" s="39"/>
      <c r="F545" s="39"/>
      <c r="G545" s="39"/>
    </row>
    <row r="546" spans="1:7" s="2" customFormat="1" x14ac:dyDescent="0.25">
      <c r="A546" s="47" t="s">
        <v>1360</v>
      </c>
      <c r="B546" s="51"/>
      <c r="C546" s="34"/>
      <c r="D546" s="34"/>
      <c r="E546" s="39"/>
      <c r="F546" s="39"/>
      <c r="G546" s="39"/>
    </row>
    <row r="547" spans="1:7" s="2" customFormat="1" x14ac:dyDescent="0.25">
      <c r="A547" s="47" t="s">
        <v>1361</v>
      </c>
      <c r="B547" s="51"/>
      <c r="C547" s="34"/>
      <c r="D547" s="34"/>
      <c r="E547" s="39"/>
      <c r="F547" s="39"/>
      <c r="G547" s="39"/>
    </row>
    <row r="548" spans="1:7" s="2" customFormat="1" x14ac:dyDescent="0.25">
      <c r="A548" s="85"/>
      <c r="B548" s="85" t="s">
        <v>1362</v>
      </c>
      <c r="C548" s="56" t="s">
        <v>219</v>
      </c>
      <c r="D548" s="56" t="s">
        <v>1338</v>
      </c>
      <c r="E548" s="56"/>
      <c r="F548" s="56" t="s">
        <v>742</v>
      </c>
      <c r="G548" s="56" t="s">
        <v>1339</v>
      </c>
    </row>
    <row r="549" spans="1:7" s="2" customFormat="1" x14ac:dyDescent="0.25">
      <c r="A549" s="47" t="s">
        <v>1363</v>
      </c>
      <c r="B549" s="145" t="s">
        <v>841</v>
      </c>
      <c r="C549" s="134" t="s">
        <v>183</v>
      </c>
      <c r="D549" s="154" t="s">
        <v>183</v>
      </c>
      <c r="E549" s="39"/>
      <c r="F549" s="69" t="str">
        <f>IF($C$567=0,"",IF(C549="[for completion]","",IF(C549="","",C549/$C$567)))</f>
        <v/>
      </c>
      <c r="G549" s="69" t="str">
        <f>IF($D$567=0,"",IF(D549="[for completion]","",IF(D549="","",D549/$D$567)))</f>
        <v/>
      </c>
    </row>
    <row r="550" spans="1:7" s="2" customFormat="1" x14ac:dyDescent="0.25">
      <c r="A550" s="47" t="s">
        <v>1364</v>
      </c>
      <c r="B550" s="145" t="s">
        <v>841</v>
      </c>
      <c r="C550" s="134" t="s">
        <v>183</v>
      </c>
      <c r="D550" s="154" t="s">
        <v>183</v>
      </c>
      <c r="E550" s="39"/>
      <c r="F550" s="69" t="str">
        <f t="shared" ref="F550:F566" si="28">IF($C$567=0,"",IF(C550="[for completion]","",IF(C550="","",C550/$C$567)))</f>
        <v/>
      </c>
      <c r="G550" s="69" t="str">
        <f t="shared" ref="G550:G566" si="29">IF($D$567=0,"",IF(D550="[for completion]","",IF(D550="","",D550/$D$567)))</f>
        <v/>
      </c>
    </row>
    <row r="551" spans="1:7" s="2" customFormat="1" x14ac:dyDescent="0.25">
      <c r="A551" s="47" t="s">
        <v>1365</v>
      </c>
      <c r="B551" s="145" t="s">
        <v>841</v>
      </c>
      <c r="C551" s="134" t="s">
        <v>183</v>
      </c>
      <c r="D551" s="154" t="s">
        <v>183</v>
      </c>
      <c r="E551" s="39"/>
      <c r="F551" s="69" t="str">
        <f t="shared" si="28"/>
        <v/>
      </c>
      <c r="G551" s="69" t="str">
        <f t="shared" si="29"/>
        <v/>
      </c>
    </row>
    <row r="552" spans="1:7" s="2" customFormat="1" x14ac:dyDescent="0.25">
      <c r="A552" s="47" t="s">
        <v>1366</v>
      </c>
      <c r="B552" s="145" t="s">
        <v>841</v>
      </c>
      <c r="C552" s="134" t="s">
        <v>183</v>
      </c>
      <c r="D552" s="154" t="s">
        <v>183</v>
      </c>
      <c r="E552" s="39"/>
      <c r="F552" s="69" t="str">
        <f t="shared" si="28"/>
        <v/>
      </c>
      <c r="G552" s="69" t="str">
        <f t="shared" si="29"/>
        <v/>
      </c>
    </row>
    <row r="553" spans="1:7" s="2" customFormat="1" x14ac:dyDescent="0.25">
      <c r="A553" s="47" t="s">
        <v>1367</v>
      </c>
      <c r="B553" s="145" t="s">
        <v>841</v>
      </c>
      <c r="C553" s="134" t="s">
        <v>183</v>
      </c>
      <c r="D553" s="154" t="s">
        <v>183</v>
      </c>
      <c r="E553" s="39"/>
      <c r="F553" s="69" t="str">
        <f t="shared" si="28"/>
        <v/>
      </c>
      <c r="G553" s="69" t="str">
        <f t="shared" si="29"/>
        <v/>
      </c>
    </row>
    <row r="554" spans="1:7" s="2" customFormat="1" x14ac:dyDescent="0.25">
      <c r="A554" s="47" t="s">
        <v>1368</v>
      </c>
      <c r="B554" s="145" t="s">
        <v>841</v>
      </c>
      <c r="C554" s="134" t="s">
        <v>183</v>
      </c>
      <c r="D554" s="154" t="s">
        <v>183</v>
      </c>
      <c r="E554" s="39"/>
      <c r="F554" s="69" t="str">
        <f t="shared" si="28"/>
        <v/>
      </c>
      <c r="G554" s="69" t="str">
        <f t="shared" si="29"/>
        <v/>
      </c>
    </row>
    <row r="555" spans="1:7" s="2" customFormat="1" x14ac:dyDescent="0.25">
      <c r="A555" s="47" t="s">
        <v>1369</v>
      </c>
      <c r="B555" s="145" t="s">
        <v>841</v>
      </c>
      <c r="C555" s="134" t="s">
        <v>183</v>
      </c>
      <c r="D555" s="154" t="s">
        <v>183</v>
      </c>
      <c r="E555" s="39"/>
      <c r="F555" s="69" t="str">
        <f t="shared" si="28"/>
        <v/>
      </c>
      <c r="G555" s="69" t="str">
        <f t="shared" si="29"/>
        <v/>
      </c>
    </row>
    <row r="556" spans="1:7" s="2" customFormat="1" x14ac:dyDescent="0.25">
      <c r="A556" s="47" t="s">
        <v>1370</v>
      </c>
      <c r="B556" s="145" t="s">
        <v>841</v>
      </c>
      <c r="C556" s="134" t="s">
        <v>183</v>
      </c>
      <c r="D556" s="154" t="s">
        <v>183</v>
      </c>
      <c r="E556" s="39"/>
      <c r="F556" s="69" t="str">
        <f t="shared" si="28"/>
        <v/>
      </c>
      <c r="G556" s="69" t="str">
        <f t="shared" si="29"/>
        <v/>
      </c>
    </row>
    <row r="557" spans="1:7" s="2" customFormat="1" x14ac:dyDescent="0.25">
      <c r="A557" s="47" t="s">
        <v>1371</v>
      </c>
      <c r="B557" s="145" t="s">
        <v>841</v>
      </c>
      <c r="C557" s="134" t="s">
        <v>183</v>
      </c>
      <c r="D557" s="154" t="s">
        <v>183</v>
      </c>
      <c r="E557" s="39"/>
      <c r="F557" s="69" t="str">
        <f t="shared" si="28"/>
        <v/>
      </c>
      <c r="G557" s="69" t="str">
        <f t="shared" si="29"/>
        <v/>
      </c>
    </row>
    <row r="558" spans="1:7" s="2" customFormat="1" x14ac:dyDescent="0.25">
      <c r="A558" s="47" t="s">
        <v>1372</v>
      </c>
      <c r="B558" s="145" t="s">
        <v>841</v>
      </c>
      <c r="C558" s="134" t="s">
        <v>183</v>
      </c>
      <c r="D558" s="154" t="s">
        <v>183</v>
      </c>
      <c r="E558" s="39"/>
      <c r="F558" s="69" t="str">
        <f t="shared" si="28"/>
        <v/>
      </c>
      <c r="G558" s="69" t="str">
        <f t="shared" si="29"/>
        <v/>
      </c>
    </row>
    <row r="559" spans="1:7" s="2" customFormat="1" x14ac:dyDescent="0.25">
      <c r="A559" s="47" t="s">
        <v>1373</v>
      </c>
      <c r="B559" s="145" t="s">
        <v>841</v>
      </c>
      <c r="C559" s="134" t="s">
        <v>183</v>
      </c>
      <c r="D559" s="154" t="s">
        <v>183</v>
      </c>
      <c r="E559" s="39"/>
      <c r="F559" s="69" t="str">
        <f t="shared" si="28"/>
        <v/>
      </c>
      <c r="G559" s="69" t="str">
        <f t="shared" si="29"/>
        <v/>
      </c>
    </row>
    <row r="560" spans="1:7" s="2" customFormat="1" x14ac:dyDescent="0.25">
      <c r="A560" s="47" t="s">
        <v>1374</v>
      </c>
      <c r="B560" s="145" t="s">
        <v>841</v>
      </c>
      <c r="C560" s="134" t="s">
        <v>183</v>
      </c>
      <c r="D560" s="154" t="s">
        <v>183</v>
      </c>
      <c r="E560" s="39"/>
      <c r="F560" s="69" t="str">
        <f t="shared" si="28"/>
        <v/>
      </c>
      <c r="G560" s="69" t="str">
        <f t="shared" si="29"/>
        <v/>
      </c>
    </row>
    <row r="561" spans="1:7" s="2" customFormat="1" x14ac:dyDescent="0.25">
      <c r="A561" s="47" t="s">
        <v>1375</v>
      </c>
      <c r="B561" s="145" t="s">
        <v>841</v>
      </c>
      <c r="C561" s="134" t="s">
        <v>183</v>
      </c>
      <c r="D561" s="154" t="s">
        <v>183</v>
      </c>
      <c r="E561" s="39"/>
      <c r="F561" s="69" t="str">
        <f t="shared" si="28"/>
        <v/>
      </c>
      <c r="G561" s="69" t="str">
        <f t="shared" si="29"/>
        <v/>
      </c>
    </row>
    <row r="562" spans="1:7" s="2" customFormat="1" x14ac:dyDescent="0.25">
      <c r="A562" s="47" t="s">
        <v>1376</v>
      </c>
      <c r="B562" s="145" t="s">
        <v>841</v>
      </c>
      <c r="C562" s="134" t="s">
        <v>183</v>
      </c>
      <c r="D562" s="154" t="s">
        <v>183</v>
      </c>
      <c r="E562" s="39"/>
      <c r="F562" s="69" t="str">
        <f t="shared" si="28"/>
        <v/>
      </c>
      <c r="G562" s="69" t="str">
        <f t="shared" si="29"/>
        <v/>
      </c>
    </row>
    <row r="563" spans="1:7" s="2" customFormat="1" x14ac:dyDescent="0.25">
      <c r="A563" s="47" t="s">
        <v>1377</v>
      </c>
      <c r="B563" s="145" t="s">
        <v>841</v>
      </c>
      <c r="C563" s="134" t="s">
        <v>183</v>
      </c>
      <c r="D563" s="154" t="s">
        <v>183</v>
      </c>
      <c r="E563" s="39"/>
      <c r="F563" s="69" t="str">
        <f t="shared" si="28"/>
        <v/>
      </c>
      <c r="G563" s="69" t="str">
        <f t="shared" si="29"/>
        <v/>
      </c>
    </row>
    <row r="564" spans="1:7" s="2" customFormat="1" x14ac:dyDescent="0.25">
      <c r="A564" s="47" t="s">
        <v>1378</v>
      </c>
      <c r="B564" s="145" t="s">
        <v>841</v>
      </c>
      <c r="C564" s="134" t="s">
        <v>183</v>
      </c>
      <c r="D564" s="154" t="s">
        <v>183</v>
      </c>
      <c r="E564" s="39"/>
      <c r="F564" s="69" t="str">
        <f t="shared" si="28"/>
        <v/>
      </c>
      <c r="G564" s="69" t="str">
        <f t="shared" si="29"/>
        <v/>
      </c>
    </row>
    <row r="565" spans="1:7" s="2" customFormat="1" x14ac:dyDescent="0.25">
      <c r="A565" s="47" t="s">
        <v>1379</v>
      </c>
      <c r="B565" s="145" t="s">
        <v>841</v>
      </c>
      <c r="C565" s="134" t="s">
        <v>183</v>
      </c>
      <c r="D565" s="154" t="s">
        <v>183</v>
      </c>
      <c r="E565" s="39"/>
      <c r="F565" s="69" t="str">
        <f t="shared" si="28"/>
        <v/>
      </c>
      <c r="G565" s="69" t="str">
        <f t="shared" si="29"/>
        <v/>
      </c>
    </row>
    <row r="566" spans="1:7" s="2" customFormat="1" x14ac:dyDescent="0.25">
      <c r="A566" s="47" t="s">
        <v>1380</v>
      </c>
      <c r="B566" s="60" t="s">
        <v>1084</v>
      </c>
      <c r="C566" s="134" t="s">
        <v>183</v>
      </c>
      <c r="D566" s="154" t="s">
        <v>183</v>
      </c>
      <c r="E566" s="39"/>
      <c r="F566" s="69" t="str">
        <f t="shared" si="28"/>
        <v/>
      </c>
      <c r="G566" s="69" t="str">
        <f t="shared" si="29"/>
        <v/>
      </c>
    </row>
    <row r="567" spans="1:7" s="2" customFormat="1" x14ac:dyDescent="0.25">
      <c r="A567" s="47" t="s">
        <v>1381</v>
      </c>
      <c r="B567" s="60" t="s">
        <v>259</v>
      </c>
      <c r="C567" s="86">
        <f>SUM(C549:C566)</f>
        <v>0</v>
      </c>
      <c r="D567" s="115">
        <f>SUM(D549:D566)</f>
        <v>0</v>
      </c>
      <c r="E567" s="39"/>
      <c r="F567" s="111">
        <f>SUM(F549:F566)</f>
        <v>0</v>
      </c>
      <c r="G567" s="111">
        <f>SUM(G549:G566)</f>
        <v>0</v>
      </c>
    </row>
    <row r="568" spans="1:7" s="2" customFormat="1" x14ac:dyDescent="0.25">
      <c r="A568" s="47" t="s">
        <v>1382</v>
      </c>
      <c r="B568" s="51"/>
      <c r="C568" s="34"/>
      <c r="D568" s="34"/>
      <c r="E568" s="39"/>
      <c r="F568" s="39"/>
      <c r="G568" s="39"/>
    </row>
    <row r="569" spans="1:7" s="2" customFormat="1" x14ac:dyDescent="0.25">
      <c r="A569" s="47" t="s">
        <v>1383</v>
      </c>
      <c r="B569" s="51"/>
      <c r="C569" s="34"/>
      <c r="D569" s="34"/>
      <c r="E569" s="39"/>
      <c r="F569" s="39"/>
      <c r="G569" s="39"/>
    </row>
    <row r="570" spans="1:7" s="2" customFormat="1" x14ac:dyDescent="0.25">
      <c r="A570" s="47" t="s">
        <v>1384</v>
      </c>
      <c r="B570" s="51"/>
      <c r="C570" s="34"/>
      <c r="D570" s="34"/>
      <c r="E570" s="39"/>
      <c r="F570" s="39"/>
      <c r="G570" s="39"/>
    </row>
    <row r="571" spans="1:7" s="2" customFormat="1" x14ac:dyDescent="0.25">
      <c r="A571" s="85"/>
      <c r="B571" s="85" t="s">
        <v>1385</v>
      </c>
      <c r="C571" s="56" t="s">
        <v>219</v>
      </c>
      <c r="D571" s="56" t="s">
        <v>1338</v>
      </c>
      <c r="E571" s="56"/>
      <c r="F571" s="56" t="s">
        <v>742</v>
      </c>
      <c r="G571" s="56" t="s">
        <v>1339</v>
      </c>
    </row>
    <row r="572" spans="1:7" s="2" customFormat="1" x14ac:dyDescent="0.25">
      <c r="A572" s="47" t="s">
        <v>1386</v>
      </c>
      <c r="B572" s="60" t="s">
        <v>1114</v>
      </c>
      <c r="C572" s="134" t="s">
        <v>183</v>
      </c>
      <c r="D572" s="154" t="s">
        <v>183</v>
      </c>
      <c r="E572" s="39"/>
      <c r="F572" s="69" t="str">
        <f>IF($C$585=0,"",IF(C572="[for completion]","",IF(C572="","",C572/$C$585)))</f>
        <v/>
      </c>
      <c r="G572" s="69" t="str">
        <f>IF($D$585=0,"",IF(D572="[for completion]","",IF(D572="","",D572/$D$585)))</f>
        <v/>
      </c>
    </row>
    <row r="573" spans="1:7" s="2" customFormat="1" x14ac:dyDescent="0.25">
      <c r="A573" s="47" t="s">
        <v>1387</v>
      </c>
      <c r="B573" s="60" t="s">
        <v>1116</v>
      </c>
      <c r="C573" s="134" t="s">
        <v>183</v>
      </c>
      <c r="D573" s="154" t="s">
        <v>183</v>
      </c>
      <c r="E573" s="39"/>
      <c r="F573" s="69" t="str">
        <f>IF($C$585=0,"",IF(C573="[for completion]","",IF(C573="","",C573/$C$585)))</f>
        <v/>
      </c>
      <c r="G573" s="69" t="str">
        <f>IF($D$585=0,"",IF(D573="[for completion]","",IF(D573="","",D573/$D$585)))</f>
        <v/>
      </c>
    </row>
    <row r="574" spans="1:7" s="2" customFormat="1" x14ac:dyDescent="0.25">
      <c r="A574" s="47" t="s">
        <v>1388</v>
      </c>
      <c r="B574" s="60" t="s">
        <v>1118</v>
      </c>
      <c r="C574" s="134" t="s">
        <v>183</v>
      </c>
      <c r="D574" s="154" t="s">
        <v>183</v>
      </c>
      <c r="E574" s="39"/>
      <c r="F574" s="69" t="str">
        <f>IF($C$585=0,"",IF(C574="[for completion]","",IF(C574="","",C574/$C$585)))</f>
        <v/>
      </c>
      <c r="G574" s="69" t="str">
        <f>IF($D$585=0,"",IF(D574="[for completion]","",IF(D574="","",D574/$D$585)))</f>
        <v/>
      </c>
    </row>
    <row r="575" spans="1:7" s="2" customFormat="1" x14ac:dyDescent="0.25">
      <c r="A575" s="47" t="s">
        <v>1389</v>
      </c>
      <c r="B575" s="60" t="s">
        <v>1120</v>
      </c>
      <c r="C575" s="134" t="s">
        <v>183</v>
      </c>
      <c r="D575" s="154" t="s">
        <v>183</v>
      </c>
      <c r="E575" s="39"/>
      <c r="F575" s="69" t="str">
        <f>IF($C$585=0,"",IF(C575="[for completion]","",IF(C575="","",C575/$C$585)))</f>
        <v/>
      </c>
      <c r="G575" s="69" t="str">
        <f>IF($D$585=0,"",IF(D575="[for completion]","",IF(D575="","",D575/$D$585)))</f>
        <v/>
      </c>
    </row>
    <row r="576" spans="1:7" s="2" customFormat="1" x14ac:dyDescent="0.25">
      <c r="A576" s="47" t="s">
        <v>1390</v>
      </c>
      <c r="B576" s="60" t="s">
        <v>1122</v>
      </c>
      <c r="C576" s="134" t="s">
        <v>183</v>
      </c>
      <c r="D576" s="154" t="s">
        <v>183</v>
      </c>
      <c r="E576" s="39"/>
      <c r="F576" s="69" t="str">
        <f>IF($C$585=0,"",IF(C576="[for completion]","",IF(C576="","",C576/$C$585)))</f>
        <v/>
      </c>
      <c r="G576" s="69" t="str">
        <f>IF($D$585=0,"",IF(D576="[for completion]","",IF(D576="","",D576/$D$585)))</f>
        <v/>
      </c>
    </row>
    <row r="577" spans="1:7" s="2" customFormat="1" x14ac:dyDescent="0.25">
      <c r="A577" s="47" t="s">
        <v>1391</v>
      </c>
      <c r="B577" s="60" t="s">
        <v>1124</v>
      </c>
      <c r="C577" s="134" t="s">
        <v>183</v>
      </c>
      <c r="D577" s="154" t="s">
        <v>183</v>
      </c>
      <c r="E577" s="39"/>
      <c r="F577" s="69" t="str">
        <f t="shared" ref="F577:F584" si="30">IF($C$585=0,"",IF(C577="[for completion]","",IF(C577="","",C577/$C$585)))</f>
        <v/>
      </c>
      <c r="G577" s="69" t="str">
        <f t="shared" ref="G577:G584" si="31">IF($D$585=0,"",IF(D577="[for completion]","",IF(D577="","",D577/$D$585)))</f>
        <v/>
      </c>
    </row>
    <row r="578" spans="1:7" s="2" customFormat="1" x14ac:dyDescent="0.25">
      <c r="A578" s="47" t="s">
        <v>1392</v>
      </c>
      <c r="B578" s="60" t="s">
        <v>1126</v>
      </c>
      <c r="C578" s="134" t="s">
        <v>183</v>
      </c>
      <c r="D578" s="154" t="s">
        <v>183</v>
      </c>
      <c r="E578" s="39"/>
      <c r="F578" s="69" t="str">
        <f t="shared" si="30"/>
        <v/>
      </c>
      <c r="G578" s="69" t="str">
        <f t="shared" si="31"/>
        <v/>
      </c>
    </row>
    <row r="579" spans="1:7" s="2" customFormat="1" x14ac:dyDescent="0.25">
      <c r="A579" s="47" t="s">
        <v>1393</v>
      </c>
      <c r="B579" s="60" t="s">
        <v>1128</v>
      </c>
      <c r="C579" s="134" t="s">
        <v>183</v>
      </c>
      <c r="D579" s="154" t="s">
        <v>183</v>
      </c>
      <c r="E579" s="39"/>
      <c r="F579" s="69" t="str">
        <f t="shared" si="30"/>
        <v/>
      </c>
      <c r="G579" s="69" t="str">
        <f t="shared" si="31"/>
        <v/>
      </c>
    </row>
    <row r="580" spans="1:7" s="2" customFormat="1" x14ac:dyDescent="0.25">
      <c r="A580" s="47" t="s">
        <v>1394</v>
      </c>
      <c r="B580" s="60" t="s">
        <v>1130</v>
      </c>
      <c r="C580" s="134" t="s">
        <v>183</v>
      </c>
      <c r="D580" s="53" t="s">
        <v>183</v>
      </c>
      <c r="E580" s="39"/>
      <c r="F580" s="69" t="str">
        <f t="shared" si="30"/>
        <v/>
      </c>
      <c r="G580" s="69" t="str">
        <f t="shared" si="31"/>
        <v/>
      </c>
    </row>
    <row r="581" spans="1:7" s="2" customFormat="1" x14ac:dyDescent="0.25">
      <c r="A581" s="47" t="s">
        <v>1395</v>
      </c>
      <c r="B581" s="47" t="s">
        <v>1132</v>
      </c>
      <c r="C581" s="134" t="s">
        <v>183</v>
      </c>
      <c r="D581" s="53" t="s">
        <v>183</v>
      </c>
      <c r="F581" s="69" t="str">
        <f t="shared" si="30"/>
        <v/>
      </c>
      <c r="G581" s="69" t="str">
        <f t="shared" si="31"/>
        <v/>
      </c>
    </row>
    <row r="582" spans="1:7" s="2" customFormat="1" x14ac:dyDescent="0.25">
      <c r="A582" s="47" t="s">
        <v>1396</v>
      </c>
      <c r="B582" s="47" t="s">
        <v>1134</v>
      </c>
      <c r="C582" s="134" t="s">
        <v>183</v>
      </c>
      <c r="D582" s="53" t="s">
        <v>183</v>
      </c>
      <c r="F582" s="69" t="str">
        <f t="shared" si="30"/>
        <v/>
      </c>
      <c r="G582" s="69" t="str">
        <f t="shared" si="31"/>
        <v/>
      </c>
    </row>
    <row r="583" spans="1:7" s="2" customFormat="1" x14ac:dyDescent="0.25">
      <c r="A583" s="47" t="s">
        <v>1397</v>
      </c>
      <c r="B583" s="60" t="s">
        <v>1136</v>
      </c>
      <c r="C583" s="134" t="s">
        <v>183</v>
      </c>
      <c r="D583" s="53" t="s">
        <v>183</v>
      </c>
      <c r="E583" s="39"/>
      <c r="F583" s="69" t="str">
        <f t="shared" si="30"/>
        <v/>
      </c>
      <c r="G583" s="69" t="str">
        <f t="shared" si="31"/>
        <v/>
      </c>
    </row>
    <row r="584" spans="1:7" s="2" customFormat="1" x14ac:dyDescent="0.25">
      <c r="A584" s="47" t="s">
        <v>1398</v>
      </c>
      <c r="B584" s="47" t="s">
        <v>1084</v>
      </c>
      <c r="C584" s="134" t="s">
        <v>183</v>
      </c>
      <c r="D584" s="154" t="s">
        <v>183</v>
      </c>
      <c r="E584" s="39"/>
      <c r="F584" s="69" t="str">
        <f t="shared" si="30"/>
        <v/>
      </c>
      <c r="G584" s="69" t="str">
        <f t="shared" si="31"/>
        <v/>
      </c>
    </row>
    <row r="585" spans="1:7" s="2" customFormat="1" x14ac:dyDescent="0.25">
      <c r="A585" s="47" t="s">
        <v>1399</v>
      </c>
      <c r="B585" s="60" t="s">
        <v>259</v>
      </c>
      <c r="C585" s="86">
        <f>SUM(C572:C584)</f>
        <v>0</v>
      </c>
      <c r="D585" s="115">
        <f>SUM(D572:D584)</f>
        <v>0</v>
      </c>
      <c r="E585" s="39"/>
      <c r="F585" s="111">
        <f>SUM(F572:F584)</f>
        <v>0</v>
      </c>
      <c r="G585" s="111">
        <f>SUM(G572:G584)</f>
        <v>0</v>
      </c>
    </row>
    <row r="586" spans="1:7" s="2" customFormat="1" x14ac:dyDescent="0.25">
      <c r="A586" s="47" t="s">
        <v>1400</v>
      </c>
      <c r="B586" s="51"/>
      <c r="C586" s="29"/>
      <c r="D586" s="114"/>
      <c r="E586" s="39"/>
      <c r="F586" s="113"/>
      <c r="G586" s="113"/>
    </row>
    <row r="587" spans="1:7" s="2" customFormat="1" x14ac:dyDescent="0.25">
      <c r="A587" s="47" t="s">
        <v>1401</v>
      </c>
      <c r="B587" s="51"/>
      <c r="C587" s="29"/>
      <c r="D587" s="114"/>
      <c r="E587" s="39"/>
      <c r="F587" s="113"/>
      <c r="G587" s="113"/>
    </row>
    <row r="588" spans="1:7" s="2" customFormat="1" x14ac:dyDescent="0.25">
      <c r="A588" s="47" t="s">
        <v>1402</v>
      </c>
      <c r="B588" s="51"/>
      <c r="C588" s="29"/>
      <c r="D588" s="114"/>
      <c r="E588" s="39"/>
      <c r="F588" s="113"/>
      <c r="G588" s="113"/>
    </row>
    <row r="589" spans="1:7" s="2" customFormat="1" x14ac:dyDescent="0.25">
      <c r="A589" s="47" t="s">
        <v>1403</v>
      </c>
      <c r="B589" s="51"/>
      <c r="C589" s="29"/>
      <c r="D589" s="114"/>
      <c r="E589" s="39"/>
      <c r="F589" s="113"/>
      <c r="G589" s="113"/>
    </row>
    <row r="590" spans="1:7" s="2" customFormat="1" x14ac:dyDescent="0.25">
      <c r="A590" s="47" t="s">
        <v>1404</v>
      </c>
      <c r="B590" s="51"/>
      <c r="C590" s="29"/>
      <c r="D590" s="114"/>
      <c r="E590" s="39"/>
      <c r="F590" s="113"/>
      <c r="G590" s="113"/>
    </row>
    <row r="591" spans="1:7" s="2" customFormat="1" x14ac:dyDescent="0.25">
      <c r="A591" s="47" t="s">
        <v>1405</v>
      </c>
      <c r="B591" s="51"/>
      <c r="C591" s="29"/>
      <c r="D591" s="114"/>
      <c r="E591" s="39"/>
      <c r="F591" s="113" t="str">
        <f>IF($C$585=0,"",IF(C591="[for completion]","",IF(C591="","",C591/$C$585)))</f>
        <v/>
      </c>
      <c r="G591" s="113" t="str">
        <f>IF($D$585=0,"",IF(D591="[for completion]","",IF(D591="","",D591/$D$585)))</f>
        <v/>
      </c>
    </row>
    <row r="592" spans="1:7" s="2" customFormat="1" x14ac:dyDescent="0.25">
      <c r="A592" s="47" t="s">
        <v>1406</v>
      </c>
    </row>
    <row r="593" spans="1:7" s="2" customFormat="1" x14ac:dyDescent="0.25">
      <c r="A593" s="47" t="s">
        <v>1407</v>
      </c>
    </row>
    <row r="594" spans="1:7" x14ac:dyDescent="0.25">
      <c r="A594" s="47" t="s">
        <v>1408</v>
      </c>
    </row>
    <row r="595" spans="1:7" x14ac:dyDescent="0.25">
      <c r="A595" s="47" t="s">
        <v>1409</v>
      </c>
    </row>
    <row r="596" spans="1:7" x14ac:dyDescent="0.25">
      <c r="A596" s="85"/>
      <c r="B596" s="85" t="s">
        <v>1410</v>
      </c>
      <c r="C596" s="56" t="s">
        <v>219</v>
      </c>
      <c r="D596" s="56" t="s">
        <v>1338</v>
      </c>
      <c r="E596" s="56"/>
      <c r="F596" s="56" t="s">
        <v>741</v>
      </c>
      <c r="G596" s="56" t="s">
        <v>1339</v>
      </c>
    </row>
    <row r="597" spans="1:7" x14ac:dyDescent="0.25">
      <c r="A597" s="47" t="s">
        <v>1411</v>
      </c>
      <c r="B597" s="60" t="s">
        <v>1167</v>
      </c>
      <c r="C597" s="134" t="s">
        <v>183</v>
      </c>
      <c r="D597" s="154" t="s">
        <v>183</v>
      </c>
      <c r="E597" s="39"/>
      <c r="F597" s="69" t="str">
        <f>IF($C$601=0,"",IF(C597="[for completion]","",IF(C597="","",C597/$C$601)))</f>
        <v/>
      </c>
      <c r="G597" s="69" t="str">
        <f>IF($D$601=0,"",IF(D597="[for completion]","",IF(D597="","",D597/$D$601)))</f>
        <v/>
      </c>
    </row>
    <row r="598" spans="1:7" x14ac:dyDescent="0.25">
      <c r="A598" s="47" t="s">
        <v>1412</v>
      </c>
      <c r="B598" s="133" t="s">
        <v>1413</v>
      </c>
      <c r="C598" s="134" t="s">
        <v>183</v>
      </c>
      <c r="D598" s="154" t="s">
        <v>183</v>
      </c>
      <c r="E598" s="39"/>
      <c r="F598" s="69" t="str">
        <f>IF($C$601=0,"",IF(C598="[for completion]","",IF(C598="","",C598/$C$601)))</f>
        <v/>
      </c>
      <c r="G598" s="69" t="str">
        <f>IF($D$601=0,"",IF(D598="[for completion]","",IF(D598="","",D598/$D$601)))</f>
        <v/>
      </c>
    </row>
    <row r="599" spans="1:7" x14ac:dyDescent="0.25">
      <c r="A599" s="47" t="s">
        <v>1414</v>
      </c>
      <c r="B599" s="60" t="s">
        <v>619</v>
      </c>
      <c r="C599" s="134" t="s">
        <v>183</v>
      </c>
      <c r="D599" s="154" t="s">
        <v>183</v>
      </c>
      <c r="E599" s="39"/>
      <c r="F599" s="69" t="str">
        <f>IF($C$601=0,"",IF(C599="[for completion]","",IF(C599="","",C599/$C$601)))</f>
        <v/>
      </c>
      <c r="G599" s="69" t="str">
        <f>IF($D$601=0,"",IF(D599="[for completion]","",IF(D599="","",D599/$D$601)))</f>
        <v/>
      </c>
    </row>
    <row r="600" spans="1:7" x14ac:dyDescent="0.25">
      <c r="A600" s="47" t="s">
        <v>1415</v>
      </c>
      <c r="B600" s="47" t="s">
        <v>1084</v>
      </c>
      <c r="C600" s="134" t="s">
        <v>183</v>
      </c>
      <c r="D600" s="154" t="s">
        <v>183</v>
      </c>
      <c r="E600" s="39"/>
      <c r="F600" s="69" t="str">
        <f>IF($C$601=0,"",IF(C600="[for completion]","",IF(C600="","",C600/$C$601)))</f>
        <v/>
      </c>
      <c r="G600" s="69" t="str">
        <f>IF($D$601=0,"",IF(D600="[for completion]","",IF(D600="","",D600/$D$601)))</f>
        <v/>
      </c>
    </row>
    <row r="601" spans="1:7" x14ac:dyDescent="0.25">
      <c r="A601" s="47" t="s">
        <v>1416</v>
      </c>
      <c r="B601" s="60" t="s">
        <v>259</v>
      </c>
      <c r="C601" s="86">
        <f>SUM(C597:C600)</f>
        <v>0</v>
      </c>
      <c r="D601" s="115">
        <f>SUM(D597:D600)</f>
        <v>0</v>
      </c>
      <c r="E601" s="39"/>
      <c r="F601" s="111">
        <f>SUM(F597:F600)</f>
        <v>0</v>
      </c>
      <c r="G601" s="111">
        <f>SUM(G597:G600)</f>
        <v>0</v>
      </c>
    </row>
    <row r="603" spans="1:7" x14ac:dyDescent="0.25">
      <c r="A603" s="85"/>
      <c r="B603" s="85" t="s">
        <v>1417</v>
      </c>
      <c r="C603" s="85" t="s">
        <v>1175</v>
      </c>
      <c r="D603" s="85" t="s">
        <v>1418</v>
      </c>
      <c r="E603" s="85"/>
      <c r="F603" s="85" t="s">
        <v>1177</v>
      </c>
      <c r="G603" s="57" t="s">
        <v>1178</v>
      </c>
    </row>
    <row r="604" spans="1:7" x14ac:dyDescent="0.25">
      <c r="A604" s="47" t="s">
        <v>1419</v>
      </c>
      <c r="B604" s="60" t="s">
        <v>1298</v>
      </c>
      <c r="C604" s="134" t="s">
        <v>183</v>
      </c>
      <c r="D604" s="134" t="s">
        <v>183</v>
      </c>
      <c r="E604" s="136"/>
      <c r="F604" s="134"/>
      <c r="G604" s="134"/>
    </row>
    <row r="605" spans="1:7" x14ac:dyDescent="0.25">
      <c r="A605" s="47" t="s">
        <v>1420</v>
      </c>
      <c r="B605" s="60" t="s">
        <v>1300</v>
      </c>
      <c r="C605" s="134" t="s">
        <v>183</v>
      </c>
      <c r="D605" s="134" t="s">
        <v>183</v>
      </c>
      <c r="E605" s="136"/>
      <c r="F605" s="134"/>
      <c r="G605" s="134"/>
    </row>
    <row r="606" spans="1:7" x14ac:dyDescent="0.25">
      <c r="A606" s="47" t="s">
        <v>1421</v>
      </c>
      <c r="B606" s="60" t="s">
        <v>1302</v>
      </c>
      <c r="C606" s="134" t="s">
        <v>183</v>
      </c>
      <c r="D606" s="134" t="s">
        <v>183</v>
      </c>
      <c r="E606" s="136"/>
      <c r="F606" s="134"/>
      <c r="G606" s="134"/>
    </row>
    <row r="607" spans="1:7" x14ac:dyDescent="0.25">
      <c r="A607" s="47" t="s">
        <v>1422</v>
      </c>
      <c r="B607" s="60" t="s">
        <v>1304</v>
      </c>
      <c r="C607" s="134" t="s">
        <v>183</v>
      </c>
      <c r="D607" s="134" t="s">
        <v>183</v>
      </c>
      <c r="E607" s="136"/>
      <c r="F607" s="134"/>
      <c r="G607" s="134"/>
    </row>
    <row r="608" spans="1:7" x14ac:dyDescent="0.25">
      <c r="A608" s="47" t="s">
        <v>1423</v>
      </c>
      <c r="B608" s="60" t="s">
        <v>1306</v>
      </c>
      <c r="C608" s="134" t="s">
        <v>183</v>
      </c>
      <c r="D608" s="134" t="s">
        <v>183</v>
      </c>
      <c r="E608" s="136"/>
      <c r="F608" s="134"/>
      <c r="G608" s="134"/>
    </row>
    <row r="609" spans="1:7" x14ac:dyDescent="0.25">
      <c r="A609" s="47" t="s">
        <v>1424</v>
      </c>
      <c r="B609" s="60" t="s">
        <v>1308</v>
      </c>
      <c r="C609" s="134" t="s">
        <v>183</v>
      </c>
      <c r="D609" s="134" t="s">
        <v>183</v>
      </c>
      <c r="E609" s="136"/>
      <c r="F609" s="134"/>
      <c r="G609" s="134"/>
    </row>
    <row r="610" spans="1:7" x14ac:dyDescent="0.25">
      <c r="A610" s="47" t="s">
        <v>1425</v>
      </c>
      <c r="B610" s="60" t="s">
        <v>1310</v>
      </c>
      <c r="C610" s="134" t="s">
        <v>183</v>
      </c>
      <c r="D610" s="134" t="s">
        <v>183</v>
      </c>
      <c r="E610" s="136"/>
      <c r="F610" s="134"/>
      <c r="G610" s="134"/>
    </row>
    <row r="611" spans="1:7" x14ac:dyDescent="0.25">
      <c r="A611" s="47" t="s">
        <v>1426</v>
      </c>
      <c r="B611" s="60" t="s">
        <v>1312</v>
      </c>
      <c r="C611" s="134" t="s">
        <v>183</v>
      </c>
      <c r="D611" s="134" t="s">
        <v>183</v>
      </c>
      <c r="E611" s="136"/>
      <c r="F611" s="134"/>
      <c r="G611" s="134"/>
    </row>
    <row r="612" spans="1:7" x14ac:dyDescent="0.25">
      <c r="A612" s="47" t="s">
        <v>1427</v>
      </c>
      <c r="B612" s="60" t="s">
        <v>1314</v>
      </c>
      <c r="C612" s="134" t="s">
        <v>183</v>
      </c>
      <c r="D612" s="134" t="s">
        <v>183</v>
      </c>
      <c r="E612" s="136"/>
      <c r="F612" s="134"/>
      <c r="G612" s="134"/>
    </row>
    <row r="613" spans="1:7" x14ac:dyDescent="0.25">
      <c r="A613" s="47" t="s">
        <v>1428</v>
      </c>
      <c r="B613" s="60" t="s">
        <v>1316</v>
      </c>
      <c r="C613" s="134" t="s">
        <v>183</v>
      </c>
      <c r="D613" s="134" t="s">
        <v>183</v>
      </c>
      <c r="E613" s="136"/>
      <c r="F613" s="134"/>
      <c r="G613" s="134"/>
    </row>
    <row r="614" spans="1:7" x14ac:dyDescent="0.25">
      <c r="A614" s="47" t="s">
        <v>1429</v>
      </c>
      <c r="B614" s="60" t="s">
        <v>1318</v>
      </c>
      <c r="C614" s="134" t="s">
        <v>183</v>
      </c>
      <c r="D614" s="134" t="s">
        <v>183</v>
      </c>
      <c r="E614" s="136"/>
      <c r="F614" s="134"/>
      <c r="G614" s="134"/>
    </row>
    <row r="615" spans="1:7" x14ac:dyDescent="0.25">
      <c r="A615" s="47" t="s">
        <v>1430</v>
      </c>
      <c r="B615" s="60" t="s">
        <v>1320</v>
      </c>
      <c r="C615" s="134" t="s">
        <v>183</v>
      </c>
      <c r="D615" s="134" t="s">
        <v>183</v>
      </c>
      <c r="E615" s="136"/>
      <c r="F615" s="134"/>
      <c r="G615" s="134"/>
    </row>
    <row r="616" spans="1:7" x14ac:dyDescent="0.25">
      <c r="A616" s="47" t="s">
        <v>1431</v>
      </c>
      <c r="B616" s="60" t="s">
        <v>257</v>
      </c>
      <c r="C616" s="134" t="s">
        <v>183</v>
      </c>
      <c r="D616" s="134" t="s">
        <v>183</v>
      </c>
      <c r="E616" s="136"/>
      <c r="F616" s="134"/>
      <c r="G616" s="134"/>
    </row>
    <row r="617" spans="1:7" x14ac:dyDescent="0.25">
      <c r="A617" s="47" t="s">
        <v>1432</v>
      </c>
      <c r="B617" s="60" t="s">
        <v>259</v>
      </c>
      <c r="C617" s="86">
        <f>SUM(C604:C616)</f>
        <v>0</v>
      </c>
      <c r="D617" s="86">
        <f>SUM(D604:D616)</f>
        <v>0</v>
      </c>
      <c r="E617" s="31"/>
      <c r="F617" s="29"/>
      <c r="G617" s="69" t="str">
        <f>IF($D$393=0,"",IF(#REF!="[For completion]","",#REF!/$D$393))</f>
        <v/>
      </c>
    </row>
    <row r="618" spans="1:7" x14ac:dyDescent="0.25">
      <c r="A618" s="47" t="s">
        <v>1433</v>
      </c>
      <c r="B618" s="47" t="s">
        <v>1188</v>
      </c>
      <c r="C618" s="2"/>
      <c r="D618" s="2"/>
      <c r="E618" s="2"/>
      <c r="F618" s="134"/>
      <c r="G618" s="69" t="str">
        <f>IF($D$622=0,"",IF(D617="[for completion]","",IF(D617="","",D617/$D$622)))</f>
        <v/>
      </c>
    </row>
    <row r="619" spans="1:7" x14ac:dyDescent="0.25">
      <c r="A619" s="47" t="s">
        <v>1434</v>
      </c>
      <c r="G619" s="113" t="str">
        <f>IF($D$622=0,"",IF(D618="[for completion]","",IF(D618="","",D618/$D$622)))</f>
        <v/>
      </c>
    </row>
    <row r="620" spans="1:7" x14ac:dyDescent="0.25">
      <c r="A620" s="47" t="s">
        <v>1435</v>
      </c>
      <c r="B620" s="51"/>
      <c r="C620" s="29"/>
      <c r="D620" s="114"/>
      <c r="E620" s="31"/>
      <c r="F620" s="113"/>
      <c r="G620" s="113" t="str">
        <f>IF($D$622=0,"",IF(D620="[for completion]","",IF(D620="","",D620/$D$622)))</f>
        <v/>
      </c>
    </row>
    <row r="621" spans="1:7" x14ac:dyDescent="0.25">
      <c r="A621" s="47" t="s">
        <v>1436</v>
      </c>
      <c r="B621" s="51"/>
      <c r="C621" s="29"/>
      <c r="D621" s="114"/>
      <c r="E621" s="31"/>
      <c r="F621" s="113"/>
      <c r="G621" s="113" t="str">
        <f>IF($D$622=0,"",IF(D621="[for completion]","",IF(D621="","",D621/$D$622)))</f>
        <v/>
      </c>
    </row>
    <row r="622" spans="1:7" x14ac:dyDescent="0.25">
      <c r="A622" s="47" t="s">
        <v>1437</v>
      </c>
      <c r="B622" s="51"/>
      <c r="C622" s="29"/>
      <c r="D622" s="114"/>
      <c r="E622" s="31"/>
      <c r="F622" s="113"/>
      <c r="G622" s="113" t="str">
        <f>IF($D$622=0,"",IF(D622="[for completion]","",IF(D622="","",D622/$D$622)))</f>
        <v/>
      </c>
    </row>
  </sheetData>
  <sheetProtection algorithmName="SHA-512" hashValue="9ufufiN5Jl5jPykL6AyDVsg9K01NPDPq/EZYgL0CSfRFQDKvrWL11Dy1zGf5p5RE4GaOQ4hWwq+oKIAPhsIOpQ==" saltValue="BW6DqR3mlaIirhHRt5coGg==" spinCount="100000" sheet="1" formatColumns="0" formatRows="0" insertHyperlinks="0" sort="0" autoFilter="0" pivotTables="0"/>
  <protectedRanges>
    <protectedRange sqref="C425:D425 F425:G425 B428:D451 C454:D454 F454:G454 C457:D464 B466:D474 F466:G474 F476:G476 B488:D496 F488:G496 F498:G524 C498:D524 B511:B524 C476:D476 C479:D486" name="Mortgage Assets III_3"/>
    <protectedRange sqref="C150:D158 F150:F158 B153:B158 B163:B168 C160:D168 F160:F168 B175:B178 C170:D178 F170:F178 B181:B184 B190:D213 C180:D184 F180:F184 C187:D187 F187:G187 C189:D189 C216:D216 F216:G216" name="Mortgage Assets II_1"/>
    <protectedRange sqref="C219:D226 B228:D236 F228:G236 F238:G238 B250:D258 F250:G258 B266:C275 B280:C285 C277:C279 F277:G285 D277:D285 C425:D425 D260:D275 F260:G275 C260:C265 C216:D216 F216:G216 C238:D238 C241:D248" name="Mortgage Asset IV_1"/>
    <protectedRange sqref="C3 B16:D26 F16:F26 B163:B168 B37:B42 C36:D42 F36:F42 C73:D75 F73:F75 B88:D97 F100:F148 B29:D34 F28:F34 F77:F97 C77:D87 F45:F71 C45:D71 C28:D28 C12:C14 D110 E99:F99 B99:B148 C99:D109 C111:D148" name="Mortgage Asset I_1"/>
    <protectedRange sqref="C310:D331 C358:D364 C368:D371 C351:D356 C333:D349 C580:D583 C375:D383 C385:D393 C604:D618 C620:D622 C287:D308" name="Optional ECBECAIs_2_4"/>
    <protectedRange sqref="B287:B304 B310:B327 B375:B383 B385:B392 B604:B618 B620:B621" name="Mortgage Assets III_1_1"/>
    <protectedRange sqref="F394:G422 B394:D422" name="Mortgage Asset IV_3_1"/>
    <protectedRange sqref="C526:D547 C572:D579 C549:D570 C597:D600 C584:D592" name="Optional ECBECAIs_2_1_1"/>
    <protectedRange sqref="B526:B543 B549:B566" name="Mortgage Assets III_2_1"/>
    <protectedRange sqref="C365:D366 C372:D373" name="Optional ECBECAIs_2_2_1"/>
    <protectedRange sqref="C601:D601" name="Optional ECBECAIs_2_3_1"/>
  </protectedRanges>
  <hyperlinks>
    <hyperlink ref="B6" location="'B1. HTT Mortgage Assets'!B10" display="7. Mortgage Assets" xr:uid="{8C56D06D-374F-444E-939D-E26A5EC45F10}"/>
    <hyperlink ref="B7" location="'B1. HTT Mortgage Assets'!B166" display="7.A Residential Cover Pool" xr:uid="{1C388A16-6102-4186-8EC1-A65FDDBD2C43}"/>
    <hyperlink ref="B8" location="'B1. HTT Mortgage Assets'!B267" display="7.B Commercial Cover Pool" xr:uid="{3EE531B9-DCD4-4C86-ABF8-F406BB331C36}"/>
    <hyperlink ref="B149" location="'2. Harmonised Glossary'!A9" display="Breakdown by Interest Rate" xr:uid="{EF09B423-6195-4EF0-8F6A-947EA21314CD}"/>
    <hyperlink ref="B11" location="'2. Harmonised Glossary'!A12" display="Property Type Information" xr:uid="{B6CAE2F4-A51B-4397-97EB-980E1D3A6243}"/>
    <hyperlink ref="B215" location="'C. HTT Harmonised Glossary'!B13" display="11. Loan to Value (LTV) Information - UNINDEXED" xr:uid="{02F175C9-1325-4B2C-8801-1A14255740C1}"/>
    <hyperlink ref="B237" location="'C. HTT Harmonised Glossary'!B16" display="12. Loan to Value (LTV) Information - INDEXED " xr:uid="{AEC99A7A-0E1E-4887-B514-31448A1483EA}"/>
    <hyperlink ref="B179" location="'C. HTT Harmonised Glossary'!B19" display="9. Non-Performing Loans (NPLs)" xr:uid="{963932B4-5ADF-4524-88F0-6AA62900D00E}"/>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CB1C5B-7A8C-424B-ADB2-C067F97AE6D0}">
  <sheetPr codeName="Tabelle9">
    <tabColor rgb="FFE36E00"/>
  </sheetPr>
  <dimension ref="A1:C403"/>
  <sheetViews>
    <sheetView zoomScale="115" zoomScaleNormal="115" workbookViewId="0">
      <selection activeCell="C15" sqref="C15"/>
    </sheetView>
  </sheetViews>
  <sheetFormatPr defaultColWidth="11.28515625" defaultRowHeight="15" outlineLevelRow="1" x14ac:dyDescent="0.25"/>
  <cols>
    <col min="1" max="1" width="16.28515625" style="2" customWidth="1"/>
    <col min="2" max="2" width="89.85546875" style="34" bestFit="1" customWidth="1"/>
    <col min="3" max="3" width="134.7109375" style="2" customWidth="1"/>
    <col min="4" max="16384" width="11.28515625" style="2"/>
  </cols>
  <sheetData>
    <row r="1" spans="1:3" ht="31.5" x14ac:dyDescent="0.25">
      <c r="A1" s="1" t="s">
        <v>1438</v>
      </c>
      <c r="B1" s="1"/>
      <c r="C1" s="22" t="s">
        <v>170</v>
      </c>
    </row>
    <row r="2" spans="1:3" x14ac:dyDescent="0.25">
      <c r="B2" s="31"/>
      <c r="C2" s="31"/>
    </row>
    <row r="3" spans="1:3" x14ac:dyDescent="0.25">
      <c r="A3" s="137" t="s">
        <v>1439</v>
      </c>
      <c r="B3" s="138"/>
      <c r="C3" s="31"/>
    </row>
    <row r="4" spans="1:3" x14ac:dyDescent="0.25">
      <c r="C4" s="31"/>
    </row>
    <row r="5" spans="1:3" ht="37.5" x14ac:dyDescent="0.25">
      <c r="A5" s="44" t="s">
        <v>180</v>
      </c>
      <c r="B5" s="44" t="s">
        <v>1440</v>
      </c>
      <c r="C5" s="139" t="s">
        <v>1441</v>
      </c>
    </row>
    <row r="6" spans="1:3" ht="30" x14ac:dyDescent="0.25">
      <c r="A6" s="95" t="s">
        <v>1442</v>
      </c>
      <c r="B6" s="48" t="s">
        <v>1443</v>
      </c>
      <c r="C6" s="140" t="s">
        <v>1587</v>
      </c>
    </row>
    <row r="7" spans="1:3" ht="30" x14ac:dyDescent="0.25">
      <c r="A7" s="95" t="s">
        <v>1444</v>
      </c>
      <c r="B7" s="48" t="s">
        <v>1445</v>
      </c>
      <c r="C7" s="140" t="s">
        <v>1580</v>
      </c>
    </row>
    <row r="8" spans="1:3" ht="30" x14ac:dyDescent="0.25">
      <c r="A8" s="95" t="s">
        <v>1446</v>
      </c>
      <c r="B8" s="48" t="s">
        <v>1447</v>
      </c>
      <c r="C8" s="140" t="s">
        <v>1581</v>
      </c>
    </row>
    <row r="9" spans="1:3" x14ac:dyDescent="0.25">
      <c r="A9" s="95" t="s">
        <v>1448</v>
      </c>
      <c r="B9" s="48" t="s">
        <v>1449</v>
      </c>
      <c r="C9" s="53" t="s">
        <v>1582</v>
      </c>
    </row>
    <row r="10" spans="1:3" ht="44.25" customHeight="1" x14ac:dyDescent="0.25">
      <c r="A10" s="95" t="s">
        <v>1450</v>
      </c>
      <c r="B10" s="48" t="s">
        <v>1451</v>
      </c>
      <c r="C10" s="53" t="s">
        <v>1583</v>
      </c>
    </row>
    <row r="11" spans="1:3" ht="54.75" customHeight="1" x14ac:dyDescent="0.25">
      <c r="A11" s="95" t="s">
        <v>1452</v>
      </c>
      <c r="B11" s="48" t="s">
        <v>1453</v>
      </c>
      <c r="C11" s="53" t="s">
        <v>1588</v>
      </c>
    </row>
    <row r="12" spans="1:3" x14ac:dyDescent="0.25">
      <c r="A12" s="95" t="s">
        <v>1454</v>
      </c>
      <c r="B12" s="48" t="s">
        <v>1455</v>
      </c>
      <c r="C12" s="53" t="s">
        <v>1589</v>
      </c>
    </row>
    <row r="13" spans="1:3" ht="30" x14ac:dyDescent="0.25">
      <c r="A13" s="95" t="s">
        <v>1456</v>
      </c>
      <c r="B13" s="48" t="s">
        <v>1457</v>
      </c>
      <c r="C13" s="53" t="s">
        <v>1584</v>
      </c>
    </row>
    <row r="14" spans="1:3" x14ac:dyDescent="0.25">
      <c r="A14" s="95" t="s">
        <v>1458</v>
      </c>
      <c r="B14" s="48" t="s">
        <v>1459</v>
      </c>
      <c r="C14" s="53" t="s">
        <v>1590</v>
      </c>
    </row>
    <row r="15" spans="1:3" ht="30" x14ac:dyDescent="0.25">
      <c r="A15" s="95" t="s">
        <v>1460</v>
      </c>
      <c r="B15" s="48" t="s">
        <v>1461</v>
      </c>
      <c r="C15" s="53" t="s">
        <v>1586</v>
      </c>
    </row>
    <row r="16" spans="1:3" x14ac:dyDescent="0.25">
      <c r="A16" s="95" t="s">
        <v>1462</v>
      </c>
      <c r="B16" s="48" t="s">
        <v>1463</v>
      </c>
      <c r="C16" s="53" t="s">
        <v>183</v>
      </c>
    </row>
    <row r="17" spans="1:3" ht="30" customHeight="1" x14ac:dyDescent="0.25">
      <c r="A17" s="95" t="s">
        <v>1464</v>
      </c>
      <c r="B17" s="141" t="s">
        <v>1465</v>
      </c>
      <c r="C17" s="53" t="s">
        <v>1591</v>
      </c>
    </row>
    <row r="18" spans="1:3" x14ac:dyDescent="0.25">
      <c r="A18" s="95" t="s">
        <v>1466</v>
      </c>
      <c r="B18" s="141" t="s">
        <v>1467</v>
      </c>
      <c r="C18" s="53" t="s">
        <v>183</v>
      </c>
    </row>
    <row r="19" spans="1:3" x14ac:dyDescent="0.25">
      <c r="A19" s="95" t="s">
        <v>1468</v>
      </c>
      <c r="B19" s="141" t="s">
        <v>1469</v>
      </c>
      <c r="C19" s="189">
        <v>0</v>
      </c>
    </row>
    <row r="20" spans="1:3" x14ac:dyDescent="0.25">
      <c r="A20" s="95" t="s">
        <v>1470</v>
      </c>
      <c r="B20" s="48" t="s">
        <v>1471</v>
      </c>
      <c r="C20" s="53" t="s">
        <v>1585</v>
      </c>
    </row>
    <row r="21" spans="1:3" x14ac:dyDescent="0.25">
      <c r="A21" s="95" t="s">
        <v>1472</v>
      </c>
      <c r="B21" s="67" t="s">
        <v>1473</v>
      </c>
      <c r="C21" s="142"/>
    </row>
    <row r="22" spans="1:3" x14ac:dyDescent="0.25">
      <c r="A22" s="95" t="s">
        <v>1474</v>
      </c>
      <c r="B22" s="142"/>
      <c r="C22" s="142"/>
    </row>
    <row r="23" spans="1:3" outlineLevel="1" x14ac:dyDescent="0.25">
      <c r="A23" s="95" t="s">
        <v>1475</v>
      </c>
      <c r="B23" s="53"/>
      <c r="C23" s="53"/>
    </row>
    <row r="24" spans="1:3" outlineLevel="1" x14ac:dyDescent="0.25">
      <c r="A24" s="95" t="s">
        <v>1476</v>
      </c>
      <c r="B24" s="128"/>
      <c r="C24" s="53"/>
    </row>
    <row r="25" spans="1:3" outlineLevel="1" x14ac:dyDescent="0.25">
      <c r="A25" s="95" t="s">
        <v>1477</v>
      </c>
      <c r="B25" s="128"/>
      <c r="C25" s="53"/>
    </row>
    <row r="26" spans="1:3" outlineLevel="1" x14ac:dyDescent="0.25">
      <c r="A26" s="95" t="s">
        <v>1478</v>
      </c>
      <c r="B26" s="128"/>
      <c r="C26" s="53"/>
    </row>
    <row r="27" spans="1:3" outlineLevel="1" x14ac:dyDescent="0.25">
      <c r="A27" s="95" t="s">
        <v>1479</v>
      </c>
      <c r="B27" s="128"/>
      <c r="C27" s="53"/>
    </row>
    <row r="28" spans="1:3" ht="18.75" outlineLevel="1" x14ac:dyDescent="0.25">
      <c r="A28" s="44"/>
      <c r="B28" s="44" t="s">
        <v>1480</v>
      </c>
      <c r="C28" s="139" t="s">
        <v>1441</v>
      </c>
    </row>
    <row r="29" spans="1:3" outlineLevel="1" x14ac:dyDescent="0.25">
      <c r="A29" s="95" t="s">
        <v>1481</v>
      </c>
      <c r="B29" s="48" t="s">
        <v>1482</v>
      </c>
      <c r="C29" s="53" t="s">
        <v>183</v>
      </c>
    </row>
    <row r="30" spans="1:3" outlineLevel="1" x14ac:dyDescent="0.25">
      <c r="A30" s="95" t="s">
        <v>1483</v>
      </c>
      <c r="B30" s="48" t="s">
        <v>1484</v>
      </c>
      <c r="C30" s="53" t="s">
        <v>183</v>
      </c>
    </row>
    <row r="31" spans="1:3" outlineLevel="1" x14ac:dyDescent="0.25">
      <c r="A31" s="95" t="s">
        <v>1485</v>
      </c>
      <c r="B31" s="48" t="s">
        <v>1486</v>
      </c>
      <c r="C31" s="53" t="s">
        <v>183</v>
      </c>
    </row>
    <row r="32" spans="1:3" ht="30" outlineLevel="1" x14ac:dyDescent="0.25">
      <c r="A32" s="95" t="s">
        <v>1487</v>
      </c>
      <c r="B32" s="143" t="s">
        <v>1488</v>
      </c>
      <c r="C32" s="53" t="s">
        <v>183</v>
      </c>
    </row>
    <row r="33" spans="1:3" outlineLevel="1" x14ac:dyDescent="0.25">
      <c r="A33" s="95" t="s">
        <v>1489</v>
      </c>
      <c r="B33" s="144"/>
      <c r="C33" s="53"/>
    </row>
    <row r="34" spans="1:3" outlineLevel="1" x14ac:dyDescent="0.25">
      <c r="A34" s="95" t="s">
        <v>1490</v>
      </c>
      <c r="B34" s="144"/>
      <c r="C34" s="53"/>
    </row>
    <row r="35" spans="1:3" outlineLevel="1" x14ac:dyDescent="0.25">
      <c r="A35" s="95" t="s">
        <v>1491</v>
      </c>
      <c r="B35" s="144"/>
      <c r="C35" s="53"/>
    </row>
    <row r="36" spans="1:3" outlineLevel="1" x14ac:dyDescent="0.25">
      <c r="A36" s="95" t="s">
        <v>1492</v>
      </c>
      <c r="B36" s="144"/>
      <c r="C36" s="53"/>
    </row>
    <row r="37" spans="1:3" outlineLevel="1" x14ac:dyDescent="0.25">
      <c r="A37" s="95" t="s">
        <v>1493</v>
      </c>
      <c r="B37" s="144"/>
      <c r="C37" s="53"/>
    </row>
    <row r="38" spans="1:3" outlineLevel="1" x14ac:dyDescent="0.25">
      <c r="A38" s="95" t="s">
        <v>1494</v>
      </c>
      <c r="B38" s="144"/>
      <c r="C38" s="53"/>
    </row>
    <row r="39" spans="1:3" outlineLevel="1" x14ac:dyDescent="0.25">
      <c r="A39" s="95" t="s">
        <v>1495</v>
      </c>
      <c r="B39" s="144"/>
      <c r="C39" s="53"/>
    </row>
    <row r="40" spans="1:3" outlineLevel="1" x14ac:dyDescent="0.25">
      <c r="A40" s="95" t="s">
        <v>1496</v>
      </c>
      <c r="B40" s="2"/>
      <c r="C40" s="53"/>
    </row>
    <row r="41" spans="1:3" outlineLevel="1" x14ac:dyDescent="0.25">
      <c r="A41" s="95" t="s">
        <v>1497</v>
      </c>
      <c r="B41" s="144"/>
      <c r="C41" s="53"/>
    </row>
    <row r="42" spans="1:3" outlineLevel="1" x14ac:dyDescent="0.25">
      <c r="A42" s="95" t="s">
        <v>1498</v>
      </c>
      <c r="B42" s="144"/>
      <c r="C42" s="53"/>
    </row>
    <row r="43" spans="1:3" outlineLevel="1" x14ac:dyDescent="0.25">
      <c r="A43" s="95" t="s">
        <v>1499</v>
      </c>
      <c r="B43" s="144"/>
      <c r="C43" s="53"/>
    </row>
    <row r="44" spans="1:3" ht="18.75" x14ac:dyDescent="0.25">
      <c r="A44" s="44"/>
      <c r="B44" s="44" t="s">
        <v>1500</v>
      </c>
      <c r="C44" s="139" t="s">
        <v>1501</v>
      </c>
    </row>
    <row r="45" spans="1:3" x14ac:dyDescent="0.25">
      <c r="A45" s="95" t="s">
        <v>1502</v>
      </c>
      <c r="B45" s="141" t="s">
        <v>1503</v>
      </c>
      <c r="C45" s="53" t="s">
        <v>1504</v>
      </c>
    </row>
    <row r="46" spans="1:3" x14ac:dyDescent="0.25">
      <c r="A46" s="95" t="s">
        <v>1505</v>
      </c>
      <c r="B46" s="141" t="s">
        <v>1506</v>
      </c>
      <c r="C46" s="53" t="s">
        <v>1507</v>
      </c>
    </row>
    <row r="47" spans="1:3" x14ac:dyDescent="0.25">
      <c r="A47" s="95" t="s">
        <v>1508</v>
      </c>
      <c r="B47" s="141" t="s">
        <v>1509</v>
      </c>
      <c r="C47" s="53" t="s">
        <v>1510</v>
      </c>
    </row>
    <row r="48" spans="1:3" outlineLevel="1" x14ac:dyDescent="0.25">
      <c r="A48" s="95" t="s">
        <v>1511</v>
      </c>
      <c r="B48" s="143" t="s">
        <v>1512</v>
      </c>
      <c r="C48" s="53" t="s">
        <v>1513</v>
      </c>
    </row>
    <row r="49" spans="1:3" outlineLevel="1" x14ac:dyDescent="0.25">
      <c r="A49" s="95" t="s">
        <v>1514</v>
      </c>
      <c r="B49" s="145"/>
      <c r="C49" s="53"/>
    </row>
    <row r="50" spans="1:3" outlineLevel="1" x14ac:dyDescent="0.25">
      <c r="A50" s="95" t="s">
        <v>1515</v>
      </c>
      <c r="B50" s="146"/>
      <c r="C50" s="53"/>
    </row>
    <row r="51" spans="1:3" ht="18.75" x14ac:dyDescent="0.25">
      <c r="A51" s="44"/>
      <c r="B51" s="44" t="s">
        <v>1516</v>
      </c>
      <c r="C51" s="139" t="s">
        <v>1441</v>
      </c>
    </row>
    <row r="52" spans="1:3" x14ac:dyDescent="0.25">
      <c r="A52" s="95" t="s">
        <v>1517</v>
      </c>
      <c r="B52" s="48" t="s">
        <v>1518</v>
      </c>
      <c r="C52" s="53" t="s">
        <v>183</v>
      </c>
    </row>
    <row r="53" spans="1:3" x14ac:dyDescent="0.25">
      <c r="A53" s="95" t="s">
        <v>1519</v>
      </c>
      <c r="B53" s="145"/>
      <c r="C53" s="142"/>
    </row>
    <row r="54" spans="1:3" x14ac:dyDescent="0.25">
      <c r="A54" s="95" t="s">
        <v>1520</v>
      </c>
      <c r="B54" s="145"/>
      <c r="C54" s="142"/>
    </row>
    <row r="55" spans="1:3" x14ac:dyDescent="0.25">
      <c r="A55" s="95" t="s">
        <v>1521</v>
      </c>
      <c r="B55" s="145"/>
      <c r="C55" s="142"/>
    </row>
    <row r="56" spans="1:3" x14ac:dyDescent="0.25">
      <c r="A56" s="95" t="s">
        <v>1522</v>
      </c>
      <c r="B56" s="145"/>
      <c r="C56" s="142"/>
    </row>
    <row r="57" spans="1:3" x14ac:dyDescent="0.25">
      <c r="A57" s="95" t="s">
        <v>1523</v>
      </c>
      <c r="B57" s="145"/>
      <c r="C57" s="142"/>
    </row>
    <row r="58" spans="1:3" x14ac:dyDescent="0.25">
      <c r="B58" s="51"/>
    </row>
    <row r="59" spans="1:3" x14ac:dyDescent="0.25">
      <c r="B59" s="51"/>
    </row>
    <row r="60" spans="1:3" x14ac:dyDescent="0.25">
      <c r="B60" s="51"/>
    </row>
    <row r="61" spans="1:3" x14ac:dyDescent="0.25">
      <c r="B61" s="51"/>
    </row>
    <row r="62" spans="1:3" x14ac:dyDescent="0.25">
      <c r="B62" s="51"/>
    </row>
    <row r="63" spans="1:3" x14ac:dyDescent="0.25">
      <c r="B63" s="51"/>
    </row>
    <row r="64" spans="1:3" x14ac:dyDescent="0.25">
      <c r="B64" s="51"/>
    </row>
    <row r="65" spans="2:2" x14ac:dyDescent="0.25">
      <c r="B65" s="51"/>
    </row>
    <row r="66" spans="2:2" x14ac:dyDescent="0.25">
      <c r="B66" s="51"/>
    </row>
    <row r="67" spans="2:2" x14ac:dyDescent="0.25">
      <c r="B67" s="51"/>
    </row>
    <row r="68" spans="2:2" x14ac:dyDescent="0.25">
      <c r="B68" s="51"/>
    </row>
    <row r="69" spans="2:2" x14ac:dyDescent="0.25">
      <c r="B69" s="51"/>
    </row>
    <row r="70" spans="2:2" x14ac:dyDescent="0.25">
      <c r="B70" s="51"/>
    </row>
    <row r="71" spans="2:2" x14ac:dyDescent="0.25">
      <c r="B71" s="51"/>
    </row>
    <row r="72" spans="2:2" x14ac:dyDescent="0.25">
      <c r="B72" s="51"/>
    </row>
    <row r="73" spans="2:2" x14ac:dyDescent="0.25">
      <c r="B73" s="51"/>
    </row>
    <row r="74" spans="2:2" x14ac:dyDescent="0.25">
      <c r="B74" s="51"/>
    </row>
    <row r="75" spans="2:2" x14ac:dyDescent="0.25">
      <c r="B75" s="51"/>
    </row>
    <row r="76" spans="2:2" x14ac:dyDescent="0.25">
      <c r="B76" s="51"/>
    </row>
    <row r="77" spans="2:2" x14ac:dyDescent="0.25">
      <c r="B77" s="51"/>
    </row>
    <row r="78" spans="2:2" x14ac:dyDescent="0.25">
      <c r="B78" s="51"/>
    </row>
    <row r="79" spans="2:2" x14ac:dyDescent="0.25">
      <c r="B79" s="51"/>
    </row>
    <row r="80" spans="2:2" x14ac:dyDescent="0.25">
      <c r="B80" s="51"/>
    </row>
    <row r="81" spans="2:2" x14ac:dyDescent="0.25">
      <c r="B81" s="51"/>
    </row>
    <row r="82" spans="2:2" x14ac:dyDescent="0.25">
      <c r="B82" s="51"/>
    </row>
    <row r="83" spans="2:2" x14ac:dyDescent="0.25">
      <c r="B83" s="51"/>
    </row>
    <row r="84" spans="2:2" x14ac:dyDescent="0.25">
      <c r="B84" s="51"/>
    </row>
    <row r="85" spans="2:2" x14ac:dyDescent="0.25">
      <c r="B85" s="51"/>
    </row>
    <row r="86" spans="2:2" x14ac:dyDescent="0.25">
      <c r="B86" s="51"/>
    </row>
    <row r="87" spans="2:2" x14ac:dyDescent="0.25">
      <c r="B87" s="51"/>
    </row>
    <row r="88" spans="2:2" x14ac:dyDescent="0.25">
      <c r="B88" s="51"/>
    </row>
    <row r="89" spans="2:2" x14ac:dyDescent="0.25">
      <c r="B89" s="51"/>
    </row>
    <row r="90" spans="2:2" x14ac:dyDescent="0.25">
      <c r="B90" s="51"/>
    </row>
    <row r="91" spans="2:2" x14ac:dyDescent="0.25">
      <c r="B91" s="51"/>
    </row>
    <row r="92" spans="2:2" x14ac:dyDescent="0.25">
      <c r="B92" s="51"/>
    </row>
    <row r="93" spans="2:2" x14ac:dyDescent="0.25">
      <c r="B93" s="51"/>
    </row>
    <row r="94" spans="2:2" x14ac:dyDescent="0.25">
      <c r="B94" s="51"/>
    </row>
    <row r="95" spans="2:2" x14ac:dyDescent="0.25">
      <c r="B95" s="51"/>
    </row>
    <row r="96" spans="2:2" x14ac:dyDescent="0.25">
      <c r="B96" s="51"/>
    </row>
    <row r="97" spans="2:2" x14ac:dyDescent="0.25">
      <c r="B97" s="51"/>
    </row>
    <row r="98" spans="2:2" x14ac:dyDescent="0.25">
      <c r="B98" s="51"/>
    </row>
    <row r="99" spans="2:2" x14ac:dyDescent="0.25">
      <c r="B99" s="51"/>
    </row>
    <row r="100" spans="2:2" x14ac:dyDescent="0.25">
      <c r="B100" s="51"/>
    </row>
    <row r="101" spans="2:2" x14ac:dyDescent="0.25">
      <c r="B101" s="51"/>
    </row>
    <row r="102" spans="2:2" x14ac:dyDescent="0.25">
      <c r="B102" s="51"/>
    </row>
    <row r="103" spans="2:2" x14ac:dyDescent="0.25">
      <c r="B103" s="31"/>
    </row>
    <row r="104" spans="2:2" x14ac:dyDescent="0.25">
      <c r="B104" s="31"/>
    </row>
    <row r="105" spans="2:2" x14ac:dyDescent="0.25">
      <c r="B105" s="31"/>
    </row>
    <row r="106" spans="2:2" x14ac:dyDescent="0.25">
      <c r="B106" s="31"/>
    </row>
    <row r="107" spans="2:2" x14ac:dyDescent="0.25">
      <c r="B107" s="31"/>
    </row>
    <row r="108" spans="2:2" x14ac:dyDescent="0.25">
      <c r="B108" s="31"/>
    </row>
    <row r="109" spans="2:2" x14ac:dyDescent="0.25">
      <c r="B109" s="31"/>
    </row>
    <row r="110" spans="2:2" x14ac:dyDescent="0.25">
      <c r="B110" s="31"/>
    </row>
    <row r="111" spans="2:2" x14ac:dyDescent="0.25">
      <c r="B111" s="31"/>
    </row>
    <row r="112" spans="2:2" x14ac:dyDescent="0.25">
      <c r="B112" s="31"/>
    </row>
    <row r="113" spans="2:2" x14ac:dyDescent="0.25">
      <c r="B113" s="51"/>
    </row>
    <row r="114" spans="2:2" x14ac:dyDescent="0.25">
      <c r="B114" s="51"/>
    </row>
    <row r="115" spans="2:2" x14ac:dyDescent="0.25">
      <c r="B115" s="51"/>
    </row>
    <row r="116" spans="2:2" x14ac:dyDescent="0.25">
      <c r="B116" s="51"/>
    </row>
    <row r="117" spans="2:2" x14ac:dyDescent="0.25">
      <c r="B117" s="51"/>
    </row>
    <row r="118" spans="2:2" x14ac:dyDescent="0.25">
      <c r="B118" s="51"/>
    </row>
    <row r="119" spans="2:2" x14ac:dyDescent="0.25">
      <c r="B119" s="51"/>
    </row>
    <row r="120" spans="2:2" x14ac:dyDescent="0.25">
      <c r="B120" s="51"/>
    </row>
    <row r="121" spans="2:2" x14ac:dyDescent="0.25">
      <c r="B121" s="80"/>
    </row>
    <row r="122" spans="2:2" x14ac:dyDescent="0.25">
      <c r="B122" s="51"/>
    </row>
    <row r="123" spans="2:2" x14ac:dyDescent="0.25">
      <c r="B123" s="51"/>
    </row>
    <row r="124" spans="2:2" x14ac:dyDescent="0.25">
      <c r="B124" s="51"/>
    </row>
    <row r="125" spans="2:2" x14ac:dyDescent="0.25">
      <c r="B125" s="51"/>
    </row>
    <row r="126" spans="2:2" x14ac:dyDescent="0.25">
      <c r="B126" s="51"/>
    </row>
    <row r="127" spans="2:2" x14ac:dyDescent="0.25">
      <c r="B127" s="51"/>
    </row>
    <row r="128" spans="2:2" x14ac:dyDescent="0.25">
      <c r="B128" s="51"/>
    </row>
    <row r="129" spans="2:2" x14ac:dyDescent="0.25">
      <c r="B129" s="51"/>
    </row>
    <row r="130" spans="2:2" x14ac:dyDescent="0.25">
      <c r="B130" s="51"/>
    </row>
    <row r="131" spans="2:2" x14ac:dyDescent="0.25">
      <c r="B131" s="51"/>
    </row>
    <row r="132" spans="2:2" x14ac:dyDescent="0.25">
      <c r="B132" s="51"/>
    </row>
    <row r="133" spans="2:2" x14ac:dyDescent="0.25">
      <c r="B133" s="51"/>
    </row>
    <row r="134" spans="2:2" x14ac:dyDescent="0.25">
      <c r="B134" s="51"/>
    </row>
    <row r="135" spans="2:2" x14ac:dyDescent="0.25">
      <c r="B135" s="51"/>
    </row>
    <row r="136" spans="2:2" x14ac:dyDescent="0.25">
      <c r="B136" s="51"/>
    </row>
    <row r="137" spans="2:2" x14ac:dyDescent="0.25">
      <c r="B137" s="51"/>
    </row>
    <row r="138" spans="2:2" x14ac:dyDescent="0.25">
      <c r="B138" s="51"/>
    </row>
    <row r="140" spans="2:2" x14ac:dyDescent="0.25">
      <c r="B140" s="51"/>
    </row>
    <row r="141" spans="2:2" x14ac:dyDescent="0.25">
      <c r="B141" s="51"/>
    </row>
    <row r="142" spans="2:2" x14ac:dyDescent="0.25">
      <c r="B142" s="51"/>
    </row>
    <row r="147" spans="2:2" x14ac:dyDescent="0.25">
      <c r="B147" s="39"/>
    </row>
    <row r="148" spans="2:2" x14ac:dyDescent="0.25">
      <c r="B148" s="147"/>
    </row>
    <row r="154" spans="2:2" x14ac:dyDescent="0.25">
      <c r="B154" s="55"/>
    </row>
    <row r="155" spans="2:2" x14ac:dyDescent="0.25">
      <c r="B155" s="51"/>
    </row>
    <row r="157" spans="2:2" x14ac:dyDescent="0.25">
      <c r="B157" s="51"/>
    </row>
    <row r="158" spans="2:2" x14ac:dyDescent="0.25">
      <c r="B158" s="51"/>
    </row>
    <row r="159" spans="2:2" x14ac:dyDescent="0.25">
      <c r="B159" s="51"/>
    </row>
    <row r="160" spans="2:2" x14ac:dyDescent="0.25">
      <c r="B160" s="51"/>
    </row>
    <row r="161" spans="2:2" x14ac:dyDescent="0.25">
      <c r="B161" s="51"/>
    </row>
    <row r="162" spans="2:2" x14ac:dyDescent="0.25">
      <c r="B162" s="51"/>
    </row>
    <row r="163" spans="2:2" x14ac:dyDescent="0.25">
      <c r="B163" s="51"/>
    </row>
    <row r="164" spans="2:2" x14ac:dyDescent="0.25">
      <c r="B164" s="51"/>
    </row>
    <row r="165" spans="2:2" x14ac:dyDescent="0.25">
      <c r="B165" s="51"/>
    </row>
    <row r="166" spans="2:2" x14ac:dyDescent="0.25">
      <c r="B166" s="51"/>
    </row>
    <row r="167" spans="2:2" x14ac:dyDescent="0.25">
      <c r="B167" s="51"/>
    </row>
    <row r="168" spans="2:2" x14ac:dyDescent="0.25">
      <c r="B168" s="51"/>
    </row>
    <row r="265" spans="2:2" x14ac:dyDescent="0.25">
      <c r="B265" s="77"/>
    </row>
    <row r="266" spans="2:2" x14ac:dyDescent="0.25">
      <c r="B266" s="51"/>
    </row>
    <row r="267" spans="2:2" x14ac:dyDescent="0.25">
      <c r="B267" s="51"/>
    </row>
    <row r="270" spans="2:2" x14ac:dyDescent="0.25">
      <c r="B270" s="51"/>
    </row>
    <row r="286" spans="2:2" x14ac:dyDescent="0.25">
      <c r="B286" s="77"/>
    </row>
    <row r="316" spans="2:2" x14ac:dyDescent="0.25">
      <c r="B316" s="39"/>
    </row>
    <row r="317" spans="2:2" x14ac:dyDescent="0.25">
      <c r="B317" s="51"/>
    </row>
    <row r="319" spans="2:2" x14ac:dyDescent="0.25">
      <c r="B319" s="51"/>
    </row>
    <row r="320" spans="2:2" x14ac:dyDescent="0.25">
      <c r="B320" s="51"/>
    </row>
    <row r="321" spans="2:2" x14ac:dyDescent="0.25">
      <c r="B321" s="51"/>
    </row>
    <row r="322" spans="2:2" x14ac:dyDescent="0.25">
      <c r="B322" s="51"/>
    </row>
    <row r="323" spans="2:2" x14ac:dyDescent="0.25">
      <c r="B323" s="51"/>
    </row>
    <row r="324" spans="2:2" x14ac:dyDescent="0.25">
      <c r="B324" s="51"/>
    </row>
    <row r="325" spans="2:2" x14ac:dyDescent="0.25">
      <c r="B325" s="51"/>
    </row>
    <row r="326" spans="2:2" x14ac:dyDescent="0.25">
      <c r="B326" s="51"/>
    </row>
    <row r="327" spans="2:2" x14ac:dyDescent="0.25">
      <c r="B327" s="51"/>
    </row>
    <row r="328" spans="2:2" x14ac:dyDescent="0.25">
      <c r="B328" s="51"/>
    </row>
    <row r="329" spans="2:2" x14ac:dyDescent="0.25">
      <c r="B329" s="51"/>
    </row>
    <row r="330" spans="2:2" x14ac:dyDescent="0.25">
      <c r="B330" s="51"/>
    </row>
    <row r="342" spans="2:2" x14ac:dyDescent="0.25">
      <c r="B342" s="51"/>
    </row>
    <row r="343" spans="2:2" x14ac:dyDescent="0.25">
      <c r="B343" s="51"/>
    </row>
    <row r="344" spans="2:2" x14ac:dyDescent="0.25">
      <c r="B344" s="51"/>
    </row>
    <row r="345" spans="2:2" x14ac:dyDescent="0.25">
      <c r="B345" s="51"/>
    </row>
    <row r="346" spans="2:2" x14ac:dyDescent="0.25">
      <c r="B346" s="51"/>
    </row>
    <row r="347" spans="2:2" x14ac:dyDescent="0.25">
      <c r="B347" s="51"/>
    </row>
    <row r="348" spans="2:2" x14ac:dyDescent="0.25">
      <c r="B348" s="51"/>
    </row>
    <row r="349" spans="2:2" x14ac:dyDescent="0.25">
      <c r="B349" s="51"/>
    </row>
    <row r="350" spans="2:2" x14ac:dyDescent="0.25">
      <c r="B350" s="51"/>
    </row>
    <row r="352" spans="2:2" x14ac:dyDescent="0.25">
      <c r="B352" s="51"/>
    </row>
    <row r="353" spans="2:2" x14ac:dyDescent="0.25">
      <c r="B353" s="51"/>
    </row>
    <row r="354" spans="2:2" x14ac:dyDescent="0.25">
      <c r="B354" s="51"/>
    </row>
    <row r="355" spans="2:2" x14ac:dyDescent="0.25">
      <c r="B355" s="51"/>
    </row>
    <row r="356" spans="2:2" x14ac:dyDescent="0.25">
      <c r="B356" s="51"/>
    </row>
    <row r="358" spans="2:2" x14ac:dyDescent="0.25">
      <c r="B358" s="51"/>
    </row>
    <row r="361" spans="2:2" x14ac:dyDescent="0.25">
      <c r="B361" s="51"/>
    </row>
    <row r="364" spans="2:2" x14ac:dyDescent="0.25">
      <c r="B364" s="51"/>
    </row>
    <row r="365" spans="2:2" x14ac:dyDescent="0.25">
      <c r="B365" s="51"/>
    </row>
    <row r="366" spans="2:2" x14ac:dyDescent="0.25">
      <c r="B366" s="51"/>
    </row>
    <row r="367" spans="2:2" x14ac:dyDescent="0.25">
      <c r="B367" s="51"/>
    </row>
    <row r="368" spans="2:2" x14ac:dyDescent="0.25">
      <c r="B368" s="51"/>
    </row>
    <row r="369" spans="2:2" x14ac:dyDescent="0.25">
      <c r="B369" s="51"/>
    </row>
    <row r="370" spans="2:2" x14ac:dyDescent="0.25">
      <c r="B370" s="51"/>
    </row>
    <row r="371" spans="2:2" x14ac:dyDescent="0.25">
      <c r="B371" s="51"/>
    </row>
    <row r="372" spans="2:2" x14ac:dyDescent="0.25">
      <c r="B372" s="51"/>
    </row>
    <row r="373" spans="2:2" x14ac:dyDescent="0.25">
      <c r="B373" s="51"/>
    </row>
    <row r="374" spans="2:2" x14ac:dyDescent="0.25">
      <c r="B374" s="51"/>
    </row>
    <row r="375" spans="2:2" x14ac:dyDescent="0.25">
      <c r="B375" s="51"/>
    </row>
    <row r="376" spans="2:2" x14ac:dyDescent="0.25">
      <c r="B376" s="51"/>
    </row>
    <row r="377" spans="2:2" x14ac:dyDescent="0.25">
      <c r="B377" s="51"/>
    </row>
    <row r="378" spans="2:2" x14ac:dyDescent="0.25">
      <c r="B378" s="51"/>
    </row>
    <row r="379" spans="2:2" x14ac:dyDescent="0.25">
      <c r="B379" s="51"/>
    </row>
    <row r="380" spans="2:2" x14ac:dyDescent="0.25">
      <c r="B380" s="51"/>
    </row>
    <row r="381" spans="2:2" x14ac:dyDescent="0.25">
      <c r="B381" s="51"/>
    </row>
    <row r="382" spans="2:2" x14ac:dyDescent="0.25">
      <c r="B382" s="51"/>
    </row>
    <row r="386" spans="2:2" x14ac:dyDescent="0.25">
      <c r="B386" s="39"/>
    </row>
    <row r="403" spans="2:2" x14ac:dyDescent="0.25">
      <c r="B403" s="148"/>
    </row>
  </sheetData>
  <sheetProtection algorithmName="SHA-512" hashValue="SEi4xY3u5xlYWonbeeDLAfbgJ1jUiYqy8yFNFecB9QVv5JLJuWc6ox0NOf1oeKbyV5vGgsNyHD9O1GDHQGpCOg==" saltValue="txzEhfXFUdfyXW8KTNiRFw==" spinCount="100000" sheet="1" formatColumns="0" formatRows="0" insertHyperlinks="0" sort="0" autoFilter="0" pivotTables="0"/>
  <protectedRanges>
    <protectedRange sqref="B21 C52:C88 B52 B24:B27 C13:C20 C29:C31 A53:B88 C23:C27 C6:C11 B32:C43" name="Glossary_1"/>
  </protectedRanges>
  <hyperlinks>
    <hyperlink ref="C14" r:id="rId1" display="§ 6 Pfandbriefgesetzt (Austrian Covered Bond law)" xr:uid="{25CCDFEB-018F-4555-A53D-A6857F1022A0}"/>
    <hyperlink ref="C20" r:id="rId2" display="§ 6 Pfandbriefgesetzt (Austrian Covered Bond law)" xr:uid="{3D5E5F87-2D7E-46B7-A386-E267AD763B61}"/>
    <hyperlink ref="C9" location="'B1. HTT Mortgage Assets'!B149" display="6. Breakdown by Interest Rate" xr:uid="{5D8CCED5-087D-48B0-B844-78ED8E13F522}"/>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2982BD-7C66-4F97-A1FC-693DBC50B213}">
  <sheetPr>
    <tabColor rgb="FFE36E00"/>
  </sheetPr>
  <dimension ref="A1:F25"/>
  <sheetViews>
    <sheetView workbookViewId="0">
      <selection activeCell="D28" sqref="D28"/>
    </sheetView>
  </sheetViews>
  <sheetFormatPr defaultRowHeight="15" x14ac:dyDescent="0.25"/>
  <cols>
    <col min="1" max="1" width="14" bestFit="1" customWidth="1"/>
    <col min="2" max="2" width="9" bestFit="1" customWidth="1"/>
    <col min="3" max="3" width="17.5703125" customWidth="1"/>
    <col min="4" max="4" width="14.28515625" customWidth="1"/>
    <col min="5" max="5" width="10.140625" bestFit="1" customWidth="1"/>
    <col min="6" max="6" width="22.85546875" bestFit="1" customWidth="1"/>
    <col min="7" max="7" width="24.140625" customWidth="1"/>
  </cols>
  <sheetData>
    <row r="1" spans="1:6" ht="30" x14ac:dyDescent="0.25">
      <c r="A1" s="139" t="s">
        <v>1547</v>
      </c>
      <c r="B1" s="139" t="s">
        <v>1548</v>
      </c>
      <c r="C1" s="139" t="s">
        <v>1549</v>
      </c>
      <c r="D1" s="139" t="s">
        <v>1550</v>
      </c>
      <c r="E1" s="139" t="s">
        <v>1551</v>
      </c>
      <c r="F1" s="139" t="s">
        <v>1577</v>
      </c>
    </row>
    <row r="2" spans="1:6" x14ac:dyDescent="0.25">
      <c r="A2" s="185" t="s">
        <v>1552</v>
      </c>
      <c r="B2" s="185" t="s">
        <v>339</v>
      </c>
      <c r="C2" s="188">
        <v>4500000</v>
      </c>
      <c r="D2" s="186">
        <v>0</v>
      </c>
      <c r="E2" s="187">
        <v>46478</v>
      </c>
      <c r="F2" s="187" t="s">
        <v>1553</v>
      </c>
    </row>
    <row r="3" spans="1:6" x14ac:dyDescent="0.25">
      <c r="A3" s="185" t="s">
        <v>1554</v>
      </c>
      <c r="B3" s="185" t="s">
        <v>339</v>
      </c>
      <c r="C3" s="188">
        <v>5500000</v>
      </c>
      <c r="D3" s="186">
        <v>0</v>
      </c>
      <c r="E3" s="187">
        <v>46539</v>
      </c>
      <c r="F3" s="187" t="s">
        <v>1553</v>
      </c>
    </row>
    <row r="4" spans="1:6" x14ac:dyDescent="0.25">
      <c r="A4" s="185" t="s">
        <v>1555</v>
      </c>
      <c r="B4" s="185" t="s">
        <v>339</v>
      </c>
      <c r="C4" s="188">
        <v>6000000</v>
      </c>
      <c r="D4" s="186">
        <v>0</v>
      </c>
      <c r="E4" s="187">
        <v>46631</v>
      </c>
      <c r="F4" s="187" t="s">
        <v>1553</v>
      </c>
    </row>
    <row r="5" spans="1:6" x14ac:dyDescent="0.25">
      <c r="A5" s="185" t="s">
        <v>1556</v>
      </c>
      <c r="B5" s="185" t="s">
        <v>339</v>
      </c>
      <c r="C5" s="188">
        <v>500000000</v>
      </c>
      <c r="D5" s="186">
        <v>0.625</v>
      </c>
      <c r="E5" s="187">
        <v>49114</v>
      </c>
      <c r="F5" s="187" t="s">
        <v>1553</v>
      </c>
    </row>
    <row r="6" spans="1:6" x14ac:dyDescent="0.25">
      <c r="A6" s="185" t="s">
        <v>1557</v>
      </c>
      <c r="B6" s="185" t="s">
        <v>339</v>
      </c>
      <c r="C6" s="188">
        <v>500000000</v>
      </c>
      <c r="D6" s="186">
        <v>0.01</v>
      </c>
      <c r="E6" s="187">
        <v>47393</v>
      </c>
      <c r="F6" s="187" t="s">
        <v>1553</v>
      </c>
    </row>
    <row r="7" spans="1:6" x14ac:dyDescent="0.25">
      <c r="A7" s="185" t="s">
        <v>1558</v>
      </c>
      <c r="B7" s="185" t="s">
        <v>339</v>
      </c>
      <c r="C7" s="188">
        <v>500000000</v>
      </c>
      <c r="D7" s="186">
        <v>0.01</v>
      </c>
      <c r="E7" s="187">
        <v>46773</v>
      </c>
      <c r="F7" s="187" t="s">
        <v>1553</v>
      </c>
    </row>
    <row r="8" spans="1:6" x14ac:dyDescent="0.25">
      <c r="A8" s="185" t="s">
        <v>1559</v>
      </c>
      <c r="B8" s="185" t="s">
        <v>339</v>
      </c>
      <c r="C8" s="188">
        <v>750000000</v>
      </c>
      <c r="D8" s="186">
        <v>0.01</v>
      </c>
      <c r="E8" s="187">
        <v>47749</v>
      </c>
      <c r="F8" s="187" t="s">
        <v>1553</v>
      </c>
    </row>
    <row r="9" spans="1:6" x14ac:dyDescent="0.25">
      <c r="A9" s="185" t="s">
        <v>1560</v>
      </c>
      <c r="B9" s="185" t="s">
        <v>339</v>
      </c>
      <c r="C9" s="188">
        <v>500000000</v>
      </c>
      <c r="D9" s="186">
        <v>0.01</v>
      </c>
      <c r="E9" s="187">
        <v>49632</v>
      </c>
      <c r="F9" s="187" t="s">
        <v>1553</v>
      </c>
    </row>
    <row r="10" spans="1:6" x14ac:dyDescent="0.25">
      <c r="A10" s="185" t="s">
        <v>1561</v>
      </c>
      <c r="B10" s="185" t="s">
        <v>339</v>
      </c>
      <c r="C10" s="188">
        <v>500000000</v>
      </c>
      <c r="D10" s="186">
        <v>0.375</v>
      </c>
      <c r="E10" s="187">
        <v>51585</v>
      </c>
      <c r="F10" s="187" t="s">
        <v>1553</v>
      </c>
    </row>
    <row r="11" spans="1:6" x14ac:dyDescent="0.25">
      <c r="A11" s="185" t="s">
        <v>1562</v>
      </c>
      <c r="B11" s="185" t="s">
        <v>339</v>
      </c>
      <c r="C11" s="188">
        <v>500000000</v>
      </c>
      <c r="D11" s="186">
        <v>0.1</v>
      </c>
      <c r="E11" s="187">
        <v>47980</v>
      </c>
      <c r="F11" s="187" t="s">
        <v>1553</v>
      </c>
    </row>
    <row r="12" spans="1:6" x14ac:dyDescent="0.25">
      <c r="A12" s="185" t="s">
        <v>1563</v>
      </c>
      <c r="B12" s="185" t="s">
        <v>339</v>
      </c>
      <c r="C12" s="188">
        <v>500000000</v>
      </c>
      <c r="D12" s="186">
        <v>0.01</v>
      </c>
      <c r="E12" s="187">
        <v>47364</v>
      </c>
      <c r="F12" s="187" t="s">
        <v>1553</v>
      </c>
    </row>
    <row r="13" spans="1:6" x14ac:dyDescent="0.25">
      <c r="A13" s="185" t="s">
        <v>1564</v>
      </c>
      <c r="B13" s="185" t="s">
        <v>339</v>
      </c>
      <c r="C13" s="188">
        <v>500000000</v>
      </c>
      <c r="D13" s="186">
        <v>0.25</v>
      </c>
      <c r="E13" s="187">
        <v>48225</v>
      </c>
      <c r="F13" s="187" t="s">
        <v>1553</v>
      </c>
    </row>
    <row r="14" spans="1:6" x14ac:dyDescent="0.25">
      <c r="A14" s="185" t="s">
        <v>1565</v>
      </c>
      <c r="B14" s="185" t="s">
        <v>339</v>
      </c>
      <c r="C14" s="188">
        <v>750000000</v>
      </c>
      <c r="D14" s="186">
        <v>1.125</v>
      </c>
      <c r="E14" s="187">
        <v>46965</v>
      </c>
      <c r="F14" s="187" t="s">
        <v>1553</v>
      </c>
    </row>
    <row r="15" spans="1:6" x14ac:dyDescent="0.25">
      <c r="A15" s="185" t="s">
        <v>1566</v>
      </c>
      <c r="B15" s="185" t="s">
        <v>339</v>
      </c>
      <c r="C15" s="188">
        <v>750000000</v>
      </c>
      <c r="D15" s="186">
        <v>1.75</v>
      </c>
      <c r="E15" s="187">
        <v>47550</v>
      </c>
      <c r="F15" s="187">
        <v>47915</v>
      </c>
    </row>
    <row r="16" spans="1:6" x14ac:dyDescent="0.25">
      <c r="A16" s="185" t="s">
        <v>1567</v>
      </c>
      <c r="B16" s="185" t="s">
        <v>339</v>
      </c>
      <c r="C16" s="188">
        <v>1250000000</v>
      </c>
      <c r="D16" s="186">
        <v>2</v>
      </c>
      <c r="E16" s="187">
        <v>48451</v>
      </c>
      <c r="F16" s="187">
        <v>48816</v>
      </c>
    </row>
    <row r="17" spans="1:6" x14ac:dyDescent="0.25">
      <c r="A17" s="185" t="s">
        <v>1568</v>
      </c>
      <c r="B17" s="185" t="s">
        <v>339</v>
      </c>
      <c r="C17" s="188">
        <v>750000000</v>
      </c>
      <c r="D17" s="186">
        <v>3</v>
      </c>
      <c r="E17" s="187">
        <v>46524</v>
      </c>
      <c r="F17" s="187">
        <v>46890</v>
      </c>
    </row>
    <row r="18" spans="1:6" x14ac:dyDescent="0.25">
      <c r="A18" s="185" t="s">
        <v>1569</v>
      </c>
      <c r="B18" s="185" t="s">
        <v>339</v>
      </c>
      <c r="C18" s="188">
        <v>850000000</v>
      </c>
      <c r="D18" s="186">
        <v>3.125</v>
      </c>
      <c r="E18" s="187">
        <v>47130</v>
      </c>
      <c r="F18" s="187">
        <v>47495</v>
      </c>
    </row>
    <row r="19" spans="1:6" x14ac:dyDescent="0.25">
      <c r="A19" s="185" t="s">
        <v>1570</v>
      </c>
      <c r="B19" s="185" t="s">
        <v>339</v>
      </c>
      <c r="C19" s="188">
        <v>20000000</v>
      </c>
      <c r="D19" s="186" t="s">
        <v>1571</v>
      </c>
      <c r="E19" s="187">
        <v>46769</v>
      </c>
      <c r="F19" s="187">
        <v>47135</v>
      </c>
    </row>
    <row r="20" spans="1:6" x14ac:dyDescent="0.25">
      <c r="A20" s="185" t="s">
        <v>1572</v>
      </c>
      <c r="B20" s="185" t="s">
        <v>348</v>
      </c>
      <c r="C20" s="188">
        <v>140000000</v>
      </c>
      <c r="D20" s="186">
        <v>1.585</v>
      </c>
      <c r="E20" s="187">
        <v>46372</v>
      </c>
      <c r="F20" s="187">
        <v>46737</v>
      </c>
    </row>
    <row r="21" spans="1:6" x14ac:dyDescent="0.25">
      <c r="A21" s="185" t="s">
        <v>1573</v>
      </c>
      <c r="B21" s="185" t="s">
        <v>348</v>
      </c>
      <c r="C21" s="188">
        <v>180000000</v>
      </c>
      <c r="D21" s="186">
        <v>2.0525000000000002</v>
      </c>
      <c r="E21" s="187">
        <v>46857</v>
      </c>
      <c r="F21" s="187">
        <v>47222</v>
      </c>
    </row>
    <row r="22" spans="1:6" x14ac:dyDescent="0.25">
      <c r="A22" s="185" t="s">
        <v>1574</v>
      </c>
      <c r="B22" s="185" t="s">
        <v>348</v>
      </c>
      <c r="C22" s="188">
        <v>125000000</v>
      </c>
      <c r="D22" s="186">
        <v>1.96</v>
      </c>
      <c r="E22" s="187">
        <v>47994</v>
      </c>
      <c r="F22" s="187">
        <v>48360</v>
      </c>
    </row>
    <row r="23" spans="1:6" x14ac:dyDescent="0.25">
      <c r="A23" s="185" t="s">
        <v>1575</v>
      </c>
      <c r="B23" s="185" t="s">
        <v>339</v>
      </c>
      <c r="C23" s="188">
        <v>500000000</v>
      </c>
      <c r="D23" s="186">
        <v>3.375</v>
      </c>
      <c r="E23" s="187">
        <v>50425</v>
      </c>
      <c r="F23" s="187">
        <v>50790</v>
      </c>
    </row>
    <row r="24" spans="1:6" x14ac:dyDescent="0.25">
      <c r="A24" s="185" t="s">
        <v>1576</v>
      </c>
      <c r="B24" s="185" t="s">
        <v>339</v>
      </c>
      <c r="C24" s="188">
        <v>25000000</v>
      </c>
      <c r="D24" s="186">
        <v>3.5779999999999998</v>
      </c>
      <c r="E24" s="187">
        <v>51985</v>
      </c>
      <c r="F24" s="187">
        <v>52350</v>
      </c>
    </row>
    <row r="25" spans="1:6" x14ac:dyDescent="0.25">
      <c r="A25" s="185" t="s">
        <v>1579</v>
      </c>
      <c r="B25" s="185" t="s">
        <v>372</v>
      </c>
      <c r="C25" s="188">
        <v>700000000</v>
      </c>
      <c r="D25" s="186">
        <v>4.508</v>
      </c>
      <c r="E25" s="187">
        <v>47267</v>
      </c>
      <c r="F25" s="187">
        <v>47632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6a9f6bf8-3710-4c59-a4eb-7c22c36861d0" xsi:nil="true"/>
    <lcf76f155ced4ddcb4097134ff3c332f xmlns="01c7ed30-b748-4e6f-b72d-51af0829fd38">
      <Terms xmlns="http://schemas.microsoft.com/office/infopath/2007/PartnerControls"/>
    </lcf76f155ced4ddcb4097134ff3c332f>
    <_dlc_DocId xmlns="6a9f6bf8-3710-4c59-a4eb-7c22c36861d0">UFZAHDXV6EXC-877681433-502400</_dlc_DocId>
    <_dlc_DocIdUrl xmlns="6a9f6bf8-3710-4c59-a4eb-7c22c36861d0">
      <Url>https://emfecbc.sharepoint.com/sites/HypoDocumentCenter/_layouts/15/DocIdRedir.aspx?ID=UFZAHDXV6EXC-877681433-502400</Url>
      <Description>UFZAHDXV6EXC-877681433-502400</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CAA61BAA763B0498F953F45EC10D7A4" ma:contentTypeVersion="15" ma:contentTypeDescription="Create a new document." ma:contentTypeScope="" ma:versionID="67035aed7eda27db61e8aad84eb238de">
  <xsd:schema xmlns:xsd="http://www.w3.org/2001/XMLSchema" xmlns:xs="http://www.w3.org/2001/XMLSchema" xmlns:p="http://schemas.microsoft.com/office/2006/metadata/properties" xmlns:ns2="6a9f6bf8-3710-4c59-a4eb-7c22c36861d0" xmlns:ns3="01c7ed30-b748-4e6f-b72d-51af0829fd38" targetNamespace="http://schemas.microsoft.com/office/2006/metadata/properties" ma:root="true" ma:fieldsID="9c66ae1924b0f20ae4b6887896c85297" ns2:_="" ns3:_="">
    <xsd:import namespace="6a9f6bf8-3710-4c59-a4eb-7c22c36861d0"/>
    <xsd:import namespace="01c7ed30-b748-4e6f-b72d-51af0829fd38"/>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MediaServiceObjectDetectorVersions"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OCR" minOccurs="0"/>
                <xsd:element ref="ns3:MediaServiceLocation"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9f6bf8-3710-4c59-a4eb-7c22c36861d0"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1" nillable="true" ma:displayName="Taxonomy Catch All Column" ma:hidden="true" ma:list="{2c426747-7173-4e8f-8ab6-a5c1ef35aed4}" ma:internalName="TaxCatchAll" ma:showField="CatchAllData" ma:web="6a9f6bf8-3710-4c59-a4eb-7c22c36861d0">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1c7ed30-b748-4e6f-b72d-51af0829fd38"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1e93ebf1-7625-466c-a210-b5f8a1b3afe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Location" ma:index="23"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D2C8B11A-CB69-4BD2-B4F1-CCAA084D7523}">
  <ds:schemaRefs>
    <ds:schemaRef ds:uri="http://schemas.microsoft.com/sharepoint/v3/contenttype/forms"/>
  </ds:schemaRefs>
</ds:datastoreItem>
</file>

<file path=customXml/itemProps2.xml><?xml version="1.0" encoding="utf-8"?>
<ds:datastoreItem xmlns:ds="http://schemas.openxmlformats.org/officeDocument/2006/customXml" ds:itemID="{23B03C8E-CE8E-4B5F-A4DF-D55ACB60AF4A}">
  <ds:schemaRefs>
    <ds:schemaRef ds:uri="http://schemas.microsoft.com/office/2006/metadata/properties"/>
    <ds:schemaRef ds:uri="http://schemas.microsoft.com/office/infopath/2007/PartnerControls"/>
    <ds:schemaRef ds:uri="6a9f6bf8-3710-4c59-a4eb-7c22c36861d0"/>
    <ds:schemaRef ds:uri="01c7ed30-b748-4e6f-b72d-51af0829fd38"/>
  </ds:schemaRefs>
</ds:datastoreItem>
</file>

<file path=customXml/itemProps3.xml><?xml version="1.0" encoding="utf-8"?>
<ds:datastoreItem xmlns:ds="http://schemas.openxmlformats.org/officeDocument/2006/customXml" ds:itemID="{ED808E43-8A48-47B2-A9D6-9C278EB38F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a9f6bf8-3710-4c59-a4eb-7c22c36861d0"/>
    <ds:schemaRef ds:uri="01c7ed30-b748-4e6f-b72d-51af0829fd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84144A98-C823-44CE-B4C9-2E63E09A41AE}">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6</vt:i4>
      </vt:variant>
    </vt:vector>
  </HeadingPairs>
  <TitlesOfParts>
    <vt:vector size="6" baseType="lpstr">
      <vt:lpstr>Disclaimer</vt:lpstr>
      <vt:lpstr>Introduction</vt:lpstr>
      <vt:lpstr>A. HTT General</vt:lpstr>
      <vt:lpstr>B1. HTT Mortgage Assets</vt:lpstr>
      <vt:lpstr>C. HTT Harmonised Glossary</vt:lpstr>
      <vt:lpstr>D. ISIN 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Eva DERVAUX</dc:creator>
  <cp:keywords/>
  <dc:description/>
  <cp:lastModifiedBy>Stephan, Hoel</cp:lastModifiedBy>
  <cp:revision/>
  <dcterms:created xsi:type="dcterms:W3CDTF">2025-09-04T15:20:53Z</dcterms:created>
  <dcterms:modified xsi:type="dcterms:W3CDTF">2026-10-20T14:18:10Z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0x0101006CAA61BAA763B0498F953F45EC10D7A4</vt:lpwstr>
  </property>
  <property fmtid="{D5CDD505-2E9C-101B-9397-08002B2CF9AE}" pid="3" name="_dlc_DocIdItemGuid">
    <vt:lpwstr>94dc1a1c-0371-4962-ba25-774a7611a288</vt:lpwstr>
  </property>
  <property fmtid="{D5CDD505-2E9C-101B-9397-08002B2CF9AE}" pid="4" name="MediaServiceImageTags">
    <vt:lpwstr/>
  </property>
  <property fmtid="{D5CDD505-2E9C-101B-9397-08002B2CF9AE}" pid="5" name="MSIP_Label_b0e4137d-3c3f-4cec-9f07-da88235b25cd_Enabled">
    <vt:lpwstr>true</vt:lpwstr>
  </property>
  <property fmtid="{D5CDD505-2E9C-101B-9397-08002B2CF9AE}" pid="6" name="MSIP_Label_b0e4137d-3c3f-4cec-9f07-da88235b25cd_SetDate">
    <vt:lpwstr>2025-11-19T08:24:07Z</vt:lpwstr>
  </property>
  <property fmtid="{D5CDD505-2E9C-101B-9397-08002B2CF9AE}" pid="7" name="MSIP_Label_b0e4137d-3c3f-4cec-9f07-da88235b25cd_Method">
    <vt:lpwstr>Standard</vt:lpwstr>
  </property>
  <property fmtid="{D5CDD505-2E9C-101B-9397-08002B2CF9AE}" pid="8" name="MSIP_Label_b0e4137d-3c3f-4cec-9f07-da88235b25cd_Name">
    <vt:lpwstr>Internal</vt:lpwstr>
  </property>
  <property fmtid="{D5CDD505-2E9C-101B-9397-08002B2CF9AE}" pid="9" name="MSIP_Label_b0e4137d-3c3f-4cec-9f07-da88235b25cd_SiteId">
    <vt:lpwstr>6c57600f-285e-42b1-b384-86c271614b79</vt:lpwstr>
  </property>
  <property fmtid="{D5CDD505-2E9C-101B-9397-08002B2CF9AE}" pid="10" name="MSIP_Label_b0e4137d-3c3f-4cec-9f07-da88235b25cd_ActionId">
    <vt:lpwstr>c23b2a43-e808-42b6-a90a-154de60723d1</vt:lpwstr>
  </property>
  <property fmtid="{D5CDD505-2E9C-101B-9397-08002B2CF9AE}" pid="11" name="MSIP_Label_b0e4137d-3c3f-4cec-9f07-da88235b25cd_ContentBits">
    <vt:lpwstr>0</vt:lpwstr>
  </property>
  <property fmtid="{D5CDD505-2E9C-101B-9397-08002B2CF9AE}" pid="12" name="MSIP_Label_b0e4137d-3c3f-4cec-9f07-da88235b25cd_Tag">
    <vt:lpwstr>10, 3, 0, 2</vt:lpwstr>
  </property>
</Properties>
</file>