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6\"/>
    </mc:Choice>
  </mc:AlternateContent>
  <xr:revisionPtr revIDLastSave="0" documentId="13_ncr:1_{4D1FC3D9-7218-4535-8BB8-446A89CB3F14}" xr6:coauthVersionLast="47" xr6:coauthVersionMax="47" xr10:uidLastSave="{00000000-0000-0000-0000-000000000000}"/>
  <bookViews>
    <workbookView xWindow="-120" yWindow="-120" windowWidth="38640" windowHeight="21120" tabRatio="750" firstSheet="1"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7" i="6" l="1"/>
  <c r="F228" i="6" s="1"/>
  <c r="C161" i="6"/>
  <c r="C167" i="5"/>
  <c r="F165" i="5" s="1"/>
  <c r="C157" i="5"/>
  <c r="F162" i="5" s="1"/>
  <c r="C131" i="5"/>
  <c r="F136" i="5" s="1"/>
  <c r="C100" i="5"/>
  <c r="F105" i="5" s="1"/>
  <c r="F44" i="6"/>
  <c r="G622" i="6"/>
  <c r="G621" i="6"/>
  <c r="G620" i="6"/>
  <c r="G619" i="6"/>
  <c r="G618" i="6"/>
  <c r="G617" i="6"/>
  <c r="D617" i="6"/>
  <c r="C617" i="6"/>
  <c r="D601" i="6"/>
  <c r="C601" i="6"/>
  <c r="D585" i="6"/>
  <c r="G584" i="6" s="1"/>
  <c r="C585" i="6"/>
  <c r="F583" i="6" s="1"/>
  <c r="F581" i="6"/>
  <c r="F580" i="6"/>
  <c r="F578" i="6"/>
  <c r="F577" i="6"/>
  <c r="F576" i="6"/>
  <c r="G575" i="6"/>
  <c r="F575" i="6"/>
  <c r="F573" i="6"/>
  <c r="F572" i="6"/>
  <c r="D567" i="6"/>
  <c r="G564" i="6" s="1"/>
  <c r="C567" i="6"/>
  <c r="F564" i="6" s="1"/>
  <c r="G560" i="6"/>
  <c r="G559" i="6"/>
  <c r="G553" i="6"/>
  <c r="D544" i="6"/>
  <c r="G538" i="6" s="1"/>
  <c r="C544" i="6"/>
  <c r="F527" i="6" s="1"/>
  <c r="G490" i="6"/>
  <c r="G489" i="6"/>
  <c r="F489" i="6"/>
  <c r="D487" i="6"/>
  <c r="G493" i="6" s="1"/>
  <c r="C487" i="6"/>
  <c r="F493" i="6" s="1"/>
  <c r="G486" i="6"/>
  <c r="G485" i="6"/>
  <c r="F485" i="6"/>
  <c r="G484" i="6"/>
  <c r="G483" i="6"/>
  <c r="G481" i="6"/>
  <c r="G480" i="6"/>
  <c r="F480" i="6"/>
  <c r="G479" i="6"/>
  <c r="D465" i="6"/>
  <c r="G470" i="6" s="1"/>
  <c r="C465" i="6"/>
  <c r="F471" i="6" s="1"/>
  <c r="D452" i="6"/>
  <c r="G449" i="6" s="1"/>
  <c r="C452" i="6"/>
  <c r="F436" i="6" s="1"/>
  <c r="G393" i="6"/>
  <c r="G392" i="6"/>
  <c r="G391" i="6"/>
  <c r="G390" i="6"/>
  <c r="G389" i="6"/>
  <c r="G388" i="6"/>
  <c r="G387" i="6"/>
  <c r="G386" i="6"/>
  <c r="G385" i="6"/>
  <c r="G384" i="6"/>
  <c r="G383" i="6"/>
  <c r="D372" i="6"/>
  <c r="C372" i="6"/>
  <c r="F369" i="6" s="1"/>
  <c r="D365" i="6"/>
  <c r="G360" i="6" s="1"/>
  <c r="C365" i="6"/>
  <c r="F361" i="6" s="1"/>
  <c r="F363" i="6"/>
  <c r="F362" i="6"/>
  <c r="G359" i="6"/>
  <c r="F359" i="6"/>
  <c r="F358" i="6"/>
  <c r="D346" i="6"/>
  <c r="G341" i="6" s="1"/>
  <c r="C346" i="6"/>
  <c r="F343" i="6" s="1"/>
  <c r="D328" i="6"/>
  <c r="G310" i="6" s="1"/>
  <c r="C328" i="6"/>
  <c r="F327" i="6" s="1"/>
  <c r="F322" i="6"/>
  <c r="F321" i="6"/>
  <c r="D305" i="6"/>
  <c r="G293" i="6" s="1"/>
  <c r="C305" i="6"/>
  <c r="F301" i="6" s="1"/>
  <c r="G304" i="6"/>
  <c r="G301" i="6"/>
  <c r="G298" i="6"/>
  <c r="G297" i="6"/>
  <c r="G292" i="6"/>
  <c r="G291" i="6"/>
  <c r="G290" i="6"/>
  <c r="D249" i="6"/>
  <c r="G250" i="6" s="1"/>
  <c r="C249" i="6"/>
  <c r="F252" i="6" s="1"/>
  <c r="D227" i="6"/>
  <c r="G232" i="6" s="1"/>
  <c r="D214" i="6"/>
  <c r="G208" i="6" s="1"/>
  <c r="C214" i="6"/>
  <c r="F213"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G135" i="5"/>
  <c r="G133" i="5"/>
  <c r="D131" i="5"/>
  <c r="G126" i="5" s="1"/>
  <c r="G125" i="5"/>
  <c r="G123" i="5"/>
  <c r="G122" i="5"/>
  <c r="G116" i="5"/>
  <c r="G114" i="5"/>
  <c r="G113" i="5"/>
  <c r="D100" i="5"/>
  <c r="G102" i="5" s="1"/>
  <c r="D77" i="5"/>
  <c r="G86" i="5" s="1"/>
  <c r="C77" i="5"/>
  <c r="F82" i="5" s="1"/>
  <c r="C58" i="5"/>
  <c r="F59" i="5" s="1"/>
  <c r="C47" i="5"/>
  <c r="D45" i="5"/>
  <c r="C295" i="5"/>
  <c r="G293" i="5"/>
  <c r="C291" i="5"/>
  <c r="F295" i="5"/>
  <c r="F307" i="5"/>
  <c r="D291" i="5"/>
  <c r="D293" i="5"/>
  <c r="D307" i="5"/>
  <c r="C307" i="5"/>
  <c r="F293" i="5"/>
  <c r="C293" i="5"/>
  <c r="D295" i="5"/>
  <c r="F253" i="6" l="1"/>
  <c r="F554" i="6"/>
  <c r="F591" i="6"/>
  <c r="G554" i="6"/>
  <c r="F561" i="6"/>
  <c r="G581" i="6"/>
  <c r="G591" i="6"/>
  <c r="F560" i="6"/>
  <c r="F291" i="6"/>
  <c r="F339" i="6"/>
  <c r="F555" i="6"/>
  <c r="G561" i="6"/>
  <c r="G577" i="6"/>
  <c r="F582" i="6"/>
  <c r="F311" i="6"/>
  <c r="F549" i="6"/>
  <c r="G555" i="6"/>
  <c r="F562" i="6"/>
  <c r="G573" i="6"/>
  <c r="G582" i="6"/>
  <c r="F242" i="6"/>
  <c r="F315" i="6"/>
  <c r="F370" i="6"/>
  <c r="G549" i="6"/>
  <c r="F556" i="6"/>
  <c r="G565" i="6"/>
  <c r="F574" i="6"/>
  <c r="G578" i="6"/>
  <c r="G583" i="6"/>
  <c r="F248" i="6"/>
  <c r="F316" i="6"/>
  <c r="F371" i="6"/>
  <c r="F483" i="6"/>
  <c r="G488" i="6"/>
  <c r="F550" i="6"/>
  <c r="F559" i="6"/>
  <c r="F566" i="6"/>
  <c r="G574" i="6"/>
  <c r="F579" i="6"/>
  <c r="F584" i="6"/>
  <c r="F585" i="6" s="1"/>
  <c r="F553" i="6"/>
  <c r="G566" i="6"/>
  <c r="G579" i="6"/>
  <c r="F297" i="6"/>
  <c r="G338" i="6"/>
  <c r="G316" i="6"/>
  <c r="F323" i="6"/>
  <c r="F333" i="6"/>
  <c r="F340" i="6"/>
  <c r="F364" i="6"/>
  <c r="F481" i="6"/>
  <c r="F486" i="6"/>
  <c r="F490" i="6"/>
  <c r="F310" i="6"/>
  <c r="F317" i="6"/>
  <c r="G323" i="6"/>
  <c r="F334" i="6"/>
  <c r="F341" i="6"/>
  <c r="F293" i="6"/>
  <c r="F302" i="6"/>
  <c r="G317" i="6"/>
  <c r="F324" i="6"/>
  <c r="G334" i="6"/>
  <c r="G343" i="6"/>
  <c r="F491" i="6"/>
  <c r="F287" i="6"/>
  <c r="G295" i="6"/>
  <c r="G302" i="6"/>
  <c r="F312" i="6"/>
  <c r="F318" i="6"/>
  <c r="F325" i="6"/>
  <c r="F335" i="6"/>
  <c r="F344" i="6"/>
  <c r="F360" i="6"/>
  <c r="F365" i="6" s="1"/>
  <c r="G491" i="6"/>
  <c r="G550" i="6"/>
  <c r="G556" i="6"/>
  <c r="G562" i="6"/>
  <c r="G572" i="6"/>
  <c r="G576" i="6"/>
  <c r="G580" i="6"/>
  <c r="G289" i="6"/>
  <c r="F296" i="6"/>
  <c r="F303" i="6"/>
  <c r="F313" i="6"/>
  <c r="F319" i="6"/>
  <c r="F326" i="6"/>
  <c r="G337" i="6"/>
  <c r="G344" i="6"/>
  <c r="F368" i="6"/>
  <c r="F479" i="6"/>
  <c r="F484" i="6"/>
  <c r="F488" i="6"/>
  <c r="F538" i="6"/>
  <c r="F565" i="6"/>
  <c r="F290" i="6"/>
  <c r="G296" i="6"/>
  <c r="G303" i="6"/>
  <c r="F314" i="6"/>
  <c r="F320" i="6"/>
  <c r="F338" i="6"/>
  <c r="F345" i="6"/>
  <c r="G230" i="6"/>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77" i="5" l="1"/>
  <c r="F328" i="6"/>
  <c r="F372" i="6"/>
  <c r="F487" i="6"/>
  <c r="G585" i="6"/>
  <c r="F567" i="6"/>
  <c r="F346" i="6"/>
  <c r="G567" i="6"/>
  <c r="F305" i="6"/>
  <c r="G328" i="6"/>
  <c r="G227" i="6"/>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 r="C382" i="6" l="1"/>
  <c r="D382" i="6"/>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<sst xmlns="http://schemas.openxmlformats.org/spreadsheetml/2006/main" count="2484" uniqueCount="1585">
  <si>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</si>
  <si>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</si>
  <si>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</si>
  <si>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</si>
  <si>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</si>
  <si>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</si>
  <si>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</si>
  <si>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</si>
  <si>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</si>
  <si>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</si>
  <si>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</si>
  <si>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</si>
  <si>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</si>
  <si>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</si>
  <si>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</si>
  <si>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</si>
  <si>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</si>
  <si>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</si>
  <si>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</si>
  <si>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</si>
  <si>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</si>
  <si>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</si>
  <si>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</si>
  <si>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</si>
  <si>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</si>
  <si>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</si>
  <si>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</si>
  <si>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</si>
  <si>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</si>
  <si>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</si>
  <si>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</si>
  <si>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</si>
  <si>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</si>
  <si>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</si>
  <si>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</si>
  <si>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</si>
  <si>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</si>
  <si>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</si>
  <si>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</si>
  <si>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</si>
  <si>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</si>
  <si>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</si>
  <si>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</si>
  <si>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</si>
  <si>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</si>
  <si>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</si>
  <si>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</si>
  <si>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</si>
  <si>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</si>
  <si>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</si>
  <si>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</si>
  <si>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</si>
  <si>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</si>
  <si>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</si>
  <si>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</si>
  <si>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</si>
  <si>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</si>
  <si>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</si>
  <si>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</si>
  <si>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</si>
  <si>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</si>
  <si>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</si>
  <si>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</si>
  <si>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</si>
  <si>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</si>
  <si>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</si>
  <si>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</si>
  <si>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</si>
  <si>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</si>
  <si>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</si>
  <si>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</si>
  <si>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</si>
  <si>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</si>
  <si>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</si>
  <si>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</si>
  <si>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</si>
  <si>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</si>
  <si>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</si>
  <si>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</si>
  <si>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</si>
  <si>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</si>
  <si>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</si>
  <si>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</si>
  <si>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</si>
  <si>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</si>
  <si>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</si>
  <si>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</si>
  <si>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</si>
  <si>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</si>
  <si>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</si>
  <si>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</si>
  <si>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</si>
  <si>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</si>
  <si>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</si>
  <si>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</si>
  <si>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</si>
  <si>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</si>
  <si>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</si>
  <si>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</si>
  <si>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</si>
  <si>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</si>
  <si>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</si>
  <si>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</si>
  <si>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</si>
  <si>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</si>
  <si>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</si>
  <si>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</si>
  <si>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</si>
  <si>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</si>
  <si>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</si>
  <si>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</si>
  <si>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</si>
  <si>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</si>
  <si>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</si>
  <si>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</si>
  <si>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</si>
  <si>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</si>
  <si>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</si>
  <si>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</si>
  <si>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</si>
  <si>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</si>
  <si>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</si>
  <si>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</si>
  <si>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</si>
  <si>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</si>
  <si>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</si>
  <si>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</si>
  <si>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</si>
  <si>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</si>
  <si>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</si>
  <si>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</si>
  <si>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</si>
  <si>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</si>
  <si>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</si>
  <si>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</si>
  <si>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</si>
  <si>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</si>
  <si>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</si>
  <si>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</si>
  <si>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</si>
  <si>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</si>
  <si>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</si>
  <si>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</si>
  <si>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</si>
  <si>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</si>
  <si>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</si>
  <si>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</si>
  <si>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</si>
  <si>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</si>
  <si>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</si>
  <si>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</si>
  <si>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</si>
  <si>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</si>
  <si>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</si>
  <si>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</si>
  <si>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</si>
  <si>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</si>
  <si>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</si>
  <si>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</si>
  <si>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</si>
  <si>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</si>
  <si>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</si>
  <si>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</si>
  <si>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</si>
  <si>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</si>
  <si>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</si>
  <si>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</si>
  <si>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</si>
  <si>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</si>
  <si>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</si>
  <si>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</si>
  <si>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</si>
  <si>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</si>
  <si>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</si>
  <si>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</si>
  <si>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</si>
  <si>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</si>
  <si>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</si>
  <si>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</si>
  <si>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</si>
  <si>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</si>
  <si>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</si>
  <si>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</si>
  <si>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</si>
  <si>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</si>
  <si>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</si>
  <si>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</si>
  <si>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</si>
  <si>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</si>
  <si>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</si>
  <si>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</si>
  <si>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</si>
  <si>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</si>
  <si>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</si>
  <si>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</si>
  <si>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</si>
  <si>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</si>
  <si>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</si>
  <si>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</si>
  <si>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</si>
  <si>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</si>
  <si>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</si>
  <si>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</si>
  <si>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</si>
  <si>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</si>
  <si>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</si>
  <si>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</si>
  <si>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</si>
  <si>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</si>
  <si>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</si>
  <si>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</si>
  <si>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</si>
  <si>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</si>
  <si>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</si>
  <si>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</si>
  <si>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</si>
  <si>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</si>
  <si>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</si>
  <si>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</si>
  <si>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</si>
  <si>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</si>
  <si>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</si>
  <si>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</si>
  <si>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</si>
  <si>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</si>
  <si>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</si>
  <si>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</si>
  <si>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</si>
  <si>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</si>
  <si>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</si>
  <si>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</si>
  <si>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</si>
  <si>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</si>
  <si>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</si>
  <si>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</si>
  <si>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</si>
  <si>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</si>
  <si>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</si>
  <si>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</si>
  <si>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</si>
  <si>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</si>
  <si>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</si>
  <si>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</si>
  <si>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</si>
  <si>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</si>
  <si>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</si>
  <si>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</si>
  <si>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</si>
  <si>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</si>
  <si>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</si>
  <si>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</si>
  <si>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</si>
  <si>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</si>
  <si>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</si>
  <si>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</si>
  <si>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</si>
  <si>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</si>
  <si>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</si>
  <si>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</si>
  <si>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</si>
  <si>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</si>
  <si>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</si>
  <si>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</si>
  <si>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</si>
  <si>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</si>
  <si>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</si>
  <si>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</si>
  <si>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</si>
  <si>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</si>
  <si>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</si>
  <si>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</si>
  <si>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</si>
  <si>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</si>
  <si>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</si>
  <si>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</si>
  <si>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</si>
  <si>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</si>
  <si>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</si>
  <si>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</si>
  <si>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</si>
  <si>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</si>
  <si>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</si>
  <si>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</si>
  <si>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</si>
  <si>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</si>
  <si>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</si>
  <si>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</si>
  <si>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</si>
  <si>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</si>
  <si>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</si>
  <si>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</si>
  <si>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</si>
  <si>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</si>
  <si>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</si>
  <si>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</si>
  <si>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</si>
  <si>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</si>
  <si>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</si>
  <si>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</si>
  <si>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</si>
  <si>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</si>
  <si>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</si>
  <si>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</si>
  <si>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</si>
  <si>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</si>
  <si>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</si>
  <si>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</si>
  <si>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</si>
  <si>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</si>
  <si>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</si>
  <si>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</si>
  <si>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</si>
  <si>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</si>
  <si>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</si>
  <si>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</si>
  <si>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</si>
  <si>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</si>
  <si>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</si>
  <si>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</si>
  <si>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</si>
  <si>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</si>
  <si>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</si>
  <si>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</si>
  <si>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</si>
  <si>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</si>
  <si>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</si>
  <si>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</si>
  <si>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</si>
  <si>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</si>
  <si>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</si>
  <si>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</si>
  <si>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</si>
  <si>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</si>
  <si>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</si>
  <si>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</si>
  <si>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</si>
  <si>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</si>
  <si>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</si>
  <si>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</si>
  <si>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</si>
  <si>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</si>
  <si>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</si>
  <si>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</si>
  <si>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</si>
  <si>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</si>
  <si>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</si>
  <si>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</si>
  <si>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</si>
  <si>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</si>
  <si>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</si>
  <si>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</si>
  <si>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</si>
  <si>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</si>
  <si>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</si>
  <si>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</si>
  <si>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</si>
  <si>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</si>
  <si>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</si>
  <si>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</si>
  <si>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</si>
  <si>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</si>
  <si>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</si>
  <si>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</si>
  <si>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</si>
  <si>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</si>
  <si>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</si>
  <si>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</si>
  <si>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</si>
  <si>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</si>
  <si>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</si>
  <si>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</si>
  <si>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</si>
  <si>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</si>
  <si>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</si>
  <si>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</si>
  <si>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</si>
  <si>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</si>
  <si>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</si>
  <si>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</si>
  <si>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</si>
  <si>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</si>
  <si>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</si>
  <si>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</si>
  <si>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</si>
  <si>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</si>
  <si>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</si>
  <si>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</si>
  <si>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</si>
  <si>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</si>
  <si>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</si>
  <si>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</si>
  <si>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</si>
  <si>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</si>
  <si>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</si>
  <si>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</si>
  <si>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</si>
  <si>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</si>
  <si>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</si>
  <si>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</si>
  <si>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</si>
  <si>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</si>
  <si>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</si>
  <si>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</si>
  <si>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</si>
  <si>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</si>
  <si>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</si>
  <si>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</si>
  <si>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</si>
  <si>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</si>
  <si>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</si>
  <si>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</si>
  <si>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</si>
  <si>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</si>
  <si>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</si>
  <si>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</si>
  <si>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</si>
  <si>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</si>
  <si>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</si>
  <si>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</si>
  <si>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</si>
  <si>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</si>
  <si>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</si>
  <si>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</si>
  <si>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</si>
  <si>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</si>
  <si>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</si>
  <si>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</si>
  <si>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</si>
  <si>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</si>
  <si>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</si>
  <si>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</si>
  <si>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</si>
  <si>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</si>
  <si>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</si>
  <si>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</si>
  <si>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</si>
  <si>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</si>
  <si>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</si>
  <si>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</si>
  <si>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</si>
  <si>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</si>
  <si>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</si>
  <si>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</si>
  <si>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</si>
  <si>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</si>
  <si>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</si>
  <si>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</si>
  <si>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</si>
  <si>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</si>
  <si>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</si>
  <si>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</si>
  <si>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</si>
  <si>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</si>
  <si>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</si>
  <si>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</si>
  <si>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</si>
  <si>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</si>
  <si>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</si>
  <si>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</si>
  <si>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</si>
  <si>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</si>
  <si>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</si>
  <si>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</si>
  <si>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</si>
  <si>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</si>
  <si>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</si>
  <si>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</si>
  <si>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</si>
  <si>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</si>
  <si>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</si>
  <si>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</si>
  <si>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</si>
  <si>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</si>
  <si>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</si>
  <si>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</si>
  <si>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</si>
  <si>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</si>
  <si>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</si>
  <si>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</si>
  <si>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</si>
  <si>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</si>
  <si>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</si>
  <si>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</si>
  <si>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</si>
  <si>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</si>
  <si>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</si>
  <si>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</si>
  <si>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</si>
  <si>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</si>
  <si>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</si>
  <si>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</si>
  <si>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</si>
  <si>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</si>
  <si>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</si>
  <si>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</si>
  <si>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</si>
  <si>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</si>
  <si>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</si>
  <si>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</si>
  <si>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</si>
  <si>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</si>
  <si>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</si>
  <si>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</si>
  <si>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</si>
  <si>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</si>
  <si>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</si>
  <si>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</si>
  <si>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</si>
  <si>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</si>
  <si>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</si>
  <si>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</si>
  <si>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</si>
  <si>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</si>
  <si>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</si>
  <si>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</si>
  <si>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</si>
  <si>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</si>
  <si>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</si>
  <si>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</si>
  <si>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</si>
  <si>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</si>
  <si>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</si>
  <si>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</si>
  <si>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</si>
  <si>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</si>
  <si>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</si>
  <si>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</si>
  <si>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</si>
  <si>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</si>
  <si>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</si>
  <si>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</si>
  <si>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</si>
  <si>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</si>
  <si>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</si>
  <si>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</si>
  <si>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</si>
  <si>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</si>
  <si>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</si>
  <si>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</si>
  <si>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</si>
  <si>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</si>
  <si>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</si>
  <si>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</si>
  <si>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</si>
  <si>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</si>
  <si>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</si>
  <si>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</si>
  <si>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</si>
  <si>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</si>
  <si>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</si>
  <si>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</si>
  <si>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</si>
  <si>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</si>
  <si>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</si>
  <si>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</si>
  <si>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</si>
  <si>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</si>
  <si>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</si>
  <si>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</si>
  <si>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</si>
  <si>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</si>
  <si>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</si>
  <si>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</si>
  <si>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</si>
  <si>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</si>
  <si>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</si>
  <si>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</si>
  <si>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</si>
  <si>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</si>
  <si>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</si>
  <si>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</si>
  <si>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</si>
  <si>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</si>
  <si>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</si>
  <si>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</si>
  <si>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</si>
  <si>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</si>
  <si>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</si>
  <si>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</si>
  <si>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</si>
  <si>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</si>
  <si>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</si>
  <si>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</si>
  <si>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</si>
  <si>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</si>
  <si>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</si>
  <si>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</si>
  <si>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</si>
  <si>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</si>
  <si>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</si>
  <si>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</si>
  <si>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</si>
  <si>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</si>
  <si>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</si>
  <si>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</si>
  <si>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</si>
  <si>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</si>
  <si>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</si>
  <si>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</si>
  <si>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</si>
  <si>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</si>
  <si>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</si>
  <si>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</si>
  <si>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</si>
  <si>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</si>
  <si>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</si>
  <si>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</si>
  <si>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</si>
  <si>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</si>
  <si>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</si>
  <si>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</si>
  <si>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</si>
  <si>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</si>
  <si>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</si>
  <si>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</si>
  <si>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</si>
  <si>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</si>
  <si>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</si>
  <si>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</si>
  <si>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</si>
  <si>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</si>
  <si>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</si>
  <si>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</si>
  <si>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</si>
  <si>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</si>
  <si>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</si>
  <si>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</si>
  <si>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</si>
  <si>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</si>
  <si>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</si>
  <si>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</si>
  <si>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</si>
  <si>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</si>
  <si>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</si>
  <si>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</si>
  <si>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</si>
  <si>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</si>
  <si>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</si>
  <si>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</si>
  <si>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</si>
  <si>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</si>
  <si>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</si>
  <si>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</si>
  <si>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</si>
  <si>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</si>
  <si>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</si>
  <si>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</si>
  <si>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</si>
  <si>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</si>
  <si>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</si>
  <si>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</si>
  <si>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</si>
  <si>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</si>
  <si>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</si>
  <si>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</si>
  <si>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</si>
  <si>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</si>
  <si>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</si>
  <si>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</si>
  <si>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</si>
  <si>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</si>
  <si>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</si>
  <si>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</si>
  <si>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</si>
  <si>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</si>
  <si>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</si>
  <si>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</si>
  <si>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</si>
  <si>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</si>
  <si>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</si>
  <si>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</si>
  <si>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</si>
  <si>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</si>
  <si>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</si>
  <si>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</si>
  <si>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</si>
  <si>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</si>
  <si>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</si>
  <si>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</si>
  <si>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</si>
  <si>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</si>
  <si>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</si>
  <si>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</si>
  <si>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</si>
  <si>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</si>
  <si>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</si>
  <si>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</si>
  <si>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</si>
  <si>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</si>
  <si>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</si>
  <si>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</si>
  <si>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</si>
  <si>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</si>
  <si>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</si>
  <si>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</si>
  <si>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</si>
  <si>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</si>
  <si>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</si>
  <si>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</si>
  <si>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</si>
  <si>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</si>
  <si>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</si>
  <si>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</si>
  <si>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</si>
  <si>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</si>
  <si>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</si>
  <si>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</si>
  <si>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</si>
  <si>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</si>
  <si>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</si>
  <si>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</si>
  <si>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</si>
  <si>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</si>
  <si>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</si>
  <si>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</si>
  <si>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</si>
  <si>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</si>
  <si>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</si>
  <si>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</si>
  <si>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</si>
  <si>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</si>
  <si>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</si>
  <si>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</si>
  <si>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</si>
  <si>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</si>
  <si>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</si>
  <si>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</si>
  <si>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</si>
  <si>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</si>
  <si>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</si>
  <si>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</si>
  <si>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</si>
  <si>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</si>
  <si>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</si>
  <si>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</si>
  <si>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</si>
  <si>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</si>
  <si>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</si>
  <si>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</si>
  <si>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</si>
  <si>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</si>
  <si>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</si>
  <si>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</si>
  <si>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</si>
  <si>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</si>
  <si>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</si>
  <si>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</si>
  <si>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</si>
  <si>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</si>
  <si>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</si>
  <si>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</si>
  <si>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</si>
  <si>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</si>
  <si>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</si>
  <si>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</si>
  <si>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</si>
  <si>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</si>
  <si>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</si>
  <si>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</si>
  <si>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</si>
  <si>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</si>
  <si>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</si>
  <si>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</si>
  <si>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</si>
  <si>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</si>
  <si>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</si>
  <si>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</si>
  <si>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</si>
  <si>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</si>
  <si>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</si>
  <si>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</si>
  <si>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</si>
  <si>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</si>
  <si>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</si>
  <si>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</si>
  <si>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</si>
  <si>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</si>
  <si>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</si>
  <si>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</si>
  <si>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</si>
  <si>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</si>
  <si>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</si>
  <si>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</si>
  <si>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</si>
  <si>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</si>
  <si>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</si>
  <si>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</si>
  <si>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</si>
  <si>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</si>
  <si>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</si>
  <si>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</si>
  <si>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</si>
  <si>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</si>
  <si>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</si>
  <si>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</si>
  <si>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</si>
  <si>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</si>
  <si>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</si>
  <si>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</si>
  <si>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</si>
  <si>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</si>
  <si>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</si>
  <si>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</si>
  <si>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</si>
  <si>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</si>
  <si>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</si>
  <si>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</si>
  <si>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</si>
  <si>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</si>
  <si>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</si>
  <si>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</si>
  <si>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</si>
  <si>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</si>
  <si>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</si>
  <si>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</si>
  <si>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</si>
  <si>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</si>
  <si>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</si>
  <si>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</si>
  <si>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</si>
  <si>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</si>
  <si>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</si>
  <si>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</si>
  <si>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</si>
  <si>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</si>
  <si>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</si>
  <si>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</si>
  <si>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</si>
  <si>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</si>
  <si>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</si>
  <si>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</si>
  <si>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</si>
  <si>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</si>
  <si>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</si>
  <si>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</si>
  <si>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</si>
  <si>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</si>
  <si>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</si>
  <si>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</si>
  <si>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</si>
  <si>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</si>
  <si>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</si>
  <si>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</si>
  <si>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</si>
  <si>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</si>
  <si>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</si>
  <si>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</si>
  <si>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</si>
  <si>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</si>
  <si>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</si>
  <si>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</si>
  <si>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</si>
  <si>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</si>
  <si>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</si>
  <si>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</si>
  <si>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</si>
  <si>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</si>
  <si>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</si>
  <si>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</si>
  <si>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</si>
  <si>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</si>
  <si>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</si>
  <si>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</si>
  <si>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</si>
  <si>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</si>
  <si>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</si>
  <si>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</si>
  <si>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</si>
  <si>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</si>
  <si>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</si>
  <si>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</si>
  <si>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</si>
  <si>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</si>
  <si>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</si>
  <si>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</si>
  <si>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</si>
  <si>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</si>
  <si>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</si>
  <si>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</si>
  <si>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</si>
  <si>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</si>
  <si>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</si>
  <si>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</si>
  <si>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</si>
  <si>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</si>
  <si>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</si>
  <si>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</si>
  <si>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</si>
  <si>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</si>
  <si>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</si>
  <si>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</si>
  <si>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</si>
  <si>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</si>
  <si>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</si>
  <si>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</si>
  <si>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</si>
  <si>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</si>
  <si>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</si>
  <si>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</si>
  <si>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</si>
  <si>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</si>
  <si>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</si>
  <si>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</si>
  <si>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</si>
  <si>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</si>
  <si>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</si>
  <si>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</si>
  <si>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</si>
  <si>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</si>
  <si>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</si>
  <si>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</si>
  <si>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</si>
  <si>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</si>
  <si>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</si>
  <si>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</si>
  <si>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</si>
  <si>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</si>
  <si>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</si>
  <si>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</si>
  <si>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</si>
  <si>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</si>
  <si>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</si>
  <si>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</si>
  <si>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</si>
  <si>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</si>
  <si>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</si>
  <si>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</si>
  <si>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</si>
  <si>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</si>
  <si>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</si>
  <si>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</si>
  <si>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</si>
  <si>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</si>
  <si>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</si>
  <si>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</si>
  <si>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</si>
  <si>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</si>
  <si>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</si>
  <si>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</si>
  <si>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</si>
  <si>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</si>
  <si>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</si>
  <si>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</si>
  <si>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</si>
  <si>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</si>
  <si>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</si>
  <si>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</si>
  <si>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</si>
  <si>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</si>
  <si>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</si>
  <si>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</si>
  <si>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</si>
  <si>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</si>
  <si>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</si>
  <si>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</si>
  <si>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</si>
  <si>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</si>
  <si>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</si>
  <si>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</si>
  <si>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</si>
  <si>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</si>
  <si>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</si>
  <si>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</si>
  <si>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</si>
  <si>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</si>
  <si>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</si>
  <si>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</si>
  <si>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</si>
  <si>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</si>
  <si>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</si>
  <si>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</si>
  <si>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</si>
  <si>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</si>
  <si>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</si>
  <si>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</si>
  <si>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</si>
  <si>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</si>
  <si>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</si>
  <si>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</si>
  <si>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</si>
  <si>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</si>
  <si>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</si>
  <si>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</si>
  <si>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</si>
  <si>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</si>
  <si>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</si>
  <si>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</si>
  <si>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</si>
  <si>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</si>
  <si>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</si>
  <si>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</si>
  <si>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</si>
  <si>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</si>
  <si>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</si>
  <si>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</si>
  <si>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</si>
  <si>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</si>
  <si>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</si>
  <si>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</si>
  <si>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</si>
  <si>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</si>
  <si>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</si>
  <si>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</si>
  <si>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</si>
  <si>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</si>
  <si>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</si>
  <si>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</si>
  <si>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</si>
  <si>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</si>
  <si>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</si>
  <si>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</si>
  <si>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</si>
  <si>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</si>
  <si>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</si>
  <si>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</si>
  <si>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</si>
  <si>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</si>
  <si>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</si>
  <si>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</si>
  <si>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</si>
  <si>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</si>
  <si>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</si>
  <si>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</si>
  <si>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</si>
  <si>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</si>
  <si>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</si>
  <si>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</si>
  <si>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</si>
  <si>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</si>
  <si>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</si>
  <si>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</si>
  <si>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</si>
  <si>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</si>
  <si>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</si>
  <si>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</si>
  <si>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</si>
  <si>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</si>
  <si>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</si>
  <si>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</si>
  <si>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</si>
  <si>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</si>
  <si>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</si>
  <si>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</si>
  <si>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</si>
  <si>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</si>
  <si>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</si>
  <si>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</si>
  <si>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</si>
  <si>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</si>
  <si>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</si>
  <si>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</si>
  <si>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</si>
  <si>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</si>
  <si>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</si>
  <si>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</si>
  <si>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</si>
  <si>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</si>
  <si>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</si>
  <si>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</si>
  <si>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</si>
  <si>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</si>
  <si>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</si>
  <si>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</si>
  <si>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</si>
  <si>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</si>
  <si>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</si>
  <si>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</si>
  <si>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</si>
  <si>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</si>
  <si>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</si>
  <si>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</si>
  <si>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</si>
  <si>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</si>
  <si>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</si>
  <si>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</si>
  <si>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</si>
  <si>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</si>
  <si>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</si>
  <si>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</si>
  <si>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</si>
  <si>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</si>
  <si>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</si>
  <si>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</si>
  <si>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</si>
  <si>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</si>
  <si>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</si>
  <si>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</si>
  <si>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</si>
  <si>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</si>
  <si>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</si>
  <si>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</si>
  <si>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</si>
  <si>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</si>
  <si>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</si>
  <si>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</si>
  <si>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</si>
  <si>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</si>
  <si>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</si>
  <si>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</si>
  <si>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</si>
  <si>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</si>
  <si>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</si>
  <si>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</si>
  <si>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</si>
  <si>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</si>
  <si>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</si>
  <si>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</si>
  <si>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</si>
  <si>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</si>
  <si>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</si>
  <si>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</si>
  <si>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</si>
  <si>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</si>
  <si>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</si>
  <si>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</si>
  <si>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</si>
  <si>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</si>
  <si>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</si>
  <si>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</si>
  <si>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</si>
  <si>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</si>
  <si>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</si>
  <si>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</si>
  <si>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</si>
  <si>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</si>
  <si>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</si>
  <si>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</si>
  <si>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</si>
  <si>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</si>
  <si>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</si>
  <si>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</si>
  <si>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</si>
  <si>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</si>
  <si>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</si>
  <si>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</si>
  <si>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</si>
  <si>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</si>
  <si>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</si>
  <si>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</si>
  <si>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</si>
  <si>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</si>
  <si>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</si>
  <si>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</si>
  <si>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</si>
  <si>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</si>
  <si>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</si>
  <si>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</si>
  <si>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</si>
  <si>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</si>
  <si>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</si>
  <si>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</si>
  <si>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</si>
  <si>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</si>
  <si>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</si>
  <si>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</si>
  <si>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</si>
  <si>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</si>
  <si>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</si>
  <si>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</si>
  <si>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</si>
  <si>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</si>
  <si>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</si>
  <si>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</si>
  <si>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</si>
  <si>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</si>
  <si>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</si>
  <si>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</si>
  <si>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</si>
  <si>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</si>
  <si>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</si>
  <si>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</si>
  <si>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</si>
  <si>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</si>
  <si>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</si>
  <si>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</si>
  <si>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</si>
  <si>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</si>
  <si>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</si>
  <si>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</si>
  <si>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</si>
  <si>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</si>
  <si>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</si>
  <si>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</si>
  <si>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</si>
  <si>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</si>
  <si>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</si>
  <si>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</si>
  <si>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</si>
  <si>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</si>
  <si>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</si>
  <si>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</si>
  <si>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</si>
  <si>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</si>
  <si>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</si>
  <si>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</si>
  <si>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</si>
  <si>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</si>
  <si>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</si>
  <si>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</si>
  <si>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</si>
  <si>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</si>
  <si>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</si>
  <si>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</si>
  <si>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</si>
  <si>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</si>
  <si>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</si>
  <si>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</si>
  <si>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</si>
  <si>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</si>
  <si>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</si>
  <si>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</si>
  <si>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</si>
  <si>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</si>
  <si>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</si>
  <si>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</si>
  <si>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</si>
  <si>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</si>
  <si>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</si>
  <si>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</si>
  <si>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</si>
  <si>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</si>
  <si>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</si>
  <si>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</si>
  <si>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</si>
  <si>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</si>
  <si>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</si>
  <si>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</si>
  <si>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</si>
  <si>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</si>
  <si>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</si>
  <si>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</si>
  <si>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</si>
  <si>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</si>
  <si>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</si>
  <si>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</si>
  <si>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</si>
  <si>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</si>
  <si>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</si>
  <si>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</si>
  <si>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</si>
  <si>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</si>
  <si>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</si>
  <si>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</si>
  <si>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</si>
  <si>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</si>
  <si>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</si>
  <si>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</si>
  <si>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</si>
  <si>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</si>
  <si>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</si>
  <si>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</si>
  <si>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</si>
  <si>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</si>
  <si>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</si>
  <si>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</si>
  <si>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</si>
  <si>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</si>
  <si>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</si>
  <si>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</si>
  <si>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</si>
  <si>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</si>
  <si>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</si>
  <si>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</si>
  <si>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</si>
  <si>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</si>
  <si>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</si>
  <si>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</si>
  <si>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</si>
  <si>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</si>
  <si>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</si>
  <si>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</si>
  <si>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</si>
  <si>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</si>
  <si>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</si>
  <si>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</si>
  <si>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</si>
  <si>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</si>
  <si>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</si>
  <si>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</si>
  <si>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</si>
  <si>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</si>
  <si>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</si>
  <si>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</si>
  <si>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</si>
  <si>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</si>
  <si>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</si>
  <si>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</si>
  <si>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</si>
  <si>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</si>
  <si>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</si>
  <si>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</si>
  <si>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</si>
  <si>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</si>
  <si>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</si>
  <si>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</si>
  <si>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</si>
  <si>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</si>
  <si>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</si>
  <si>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</si>
  <si>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</si>
  <si>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</si>
  <si>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</si>
  <si>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</si>
  <si>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</si>
  <si>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</si>
  <si>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</si>
  <si>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</si>
  <si>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</si>
  <si>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</si>
  <si>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</si>
  <si>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</si>
  <si>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</si>
  <si>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</si>
  <si>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</si>
  <si>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</si>
  <si>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</si>
  <si>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</si>
  <si>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</si>
  <si>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</si>
  <si>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</si>
  <si>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</si>
  <si>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</si>
  <si>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</si>
  <si>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</si>
  <si>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</si>
  <si>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</si>
  <si>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</si>
  <si>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</si>
  <si>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</si>
  <si>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</si>
  <si>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</si>
  <si>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</si>
  <si>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</si>
  <si>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</si>
  <si>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</si>
  <si>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</si>
  <si>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</si>
  <si>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</si>
  <si>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</si>
  <si>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</si>
  <si>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</si>
  <si>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</si>
  <si>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</si>
  <si>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</si>
  <si>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</si>
  <si>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</si>
  <si>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</si>
  <si>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</si>
  <si>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</si>
  <si>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</si>
  <si>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</si>
  <si>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</si>
  <si>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</si>
  <si>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</si>
  <si>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</si>
  <si>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</si>
  <si>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</si>
  <si>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</si>
  <si>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</si>
  <si>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</si>
  <si>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</si>
  <si>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</si>
  <si>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</si>
  <si>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</si>
  <si>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</si>
  <si>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</si>
  <si>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</si>
  <si>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</si>
  <si>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</si>
  <si>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</si>
  <si>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</si>
  <si>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</si>
  <si>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</si>
  <si>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</si>
  <si>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</si>
  <si>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</si>
  <si>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</si>
  <si>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</si>
  <si>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</si>
  <si>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</si>
  <si>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</si>
  <si>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</si>
  <si>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</si>
  <si>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</si>
  <si>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</si>
  <si>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</si>
  <si>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</si>
  <si>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</si>
  <si>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</si>
  <si>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</si>
  <si>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</si>
  <si>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</si>
  <si>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</si>
  <si>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</si>
  <si>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</si>
  <si>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</si>
  <si>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</si>
  <si>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</si>
  <si>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</si>
  <si>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</si>
  <si>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</si>
  <si>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</si>
  <si>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</si>
  <si>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</si>
  <si>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</si>
  <si>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</si>
  <si>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</si>
  <si>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</si>
  <si>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</si>
  <si>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</si>
  <si>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</si>
  <si>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</si>
  <si>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</si>
  <si>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</si>
  <si>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</si>
  <si>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</si>
  <si>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</si>
  <si>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</si>
  <si>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</si>
  <si>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</si>
  <si>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</si>
  <si>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</si>
  <si>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</si>
  <si>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</si>
  <si>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</si>
  <si>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</si>
  <si>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</si>
  <si>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</si>
  <si>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</si>
  <si>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</si>
  <si>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</si>
  <si>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</si>
  <si>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</si>
  <si>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</si>
  <si>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</si>
  <si>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</si>
  <si>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</si>
  <si>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</si>
  <si>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</si>
  <si>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</si>
  <si>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</si>
  <si>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</si>
  <si>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</si>
  <si>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</si>
  <si>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</si>
  <si>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</si>
  <si>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</si>
  <si>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</si>
  <si>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</si>
  <si>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</si>
  <si>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</si>
  <si>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</si>
  <si>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</si>
  <si>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</si>
  <si>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</si>
  <si>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</si>
  <si>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</si>
  <si>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</si>
  <si>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</si>
  <si>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</si>
  <si>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</si>
  <si>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</si>
  <si>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</si>
  <si>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</si>
  <si>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</si>
  <si>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</si>
  <si>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</si>
  <si>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</si>
  <si>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</si>
  <si>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</si>
  <si>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</si>
  <si>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</si>
  <si>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</si>
  <si>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</si>
  <si>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</si>
  <si>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</si>
  <si>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</si>
  <si>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</si>
  <si>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</si>
  <si>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</si>
  <si>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</si>
  <si>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</si>
  <si>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</si>
  <si>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</si>
  <si>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</si>
  <si>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</si>
  <si>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</si>
  <si>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</si>
  <si>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</si>
  <si>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</si>
  <si>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</si>
  <si>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</si>
  <si>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</si>
  <si>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</si>
  <si>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</si>
  <si>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</si>
  <si>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</si>
  <si>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</si>
  <si>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</si>
  <si>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</si>
  <si>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</si>
  <si>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</si>
  <si>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</si>
  <si>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</si>
  <si>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</si>
  <si>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</si>
  <si>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</si>
  <si>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</si>
  <si>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</si>
  <si>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</si>
  <si>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</si>
  <si>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</si>
  <si>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</si>
  <si>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</si>
  <si>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</si>
  <si>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</si>
  <si>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</si>
  <si>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</si>
  <si>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</si>
  <si>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</si>
  <si>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</si>
  <si>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</si>
  <si>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</si>
  <si>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</si>
  <si>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</si>
  <si>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</si>
  <si>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</si>
  <si>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</si>
  <si>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</si>
  <si>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</si>
  <si>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</si>
  <si>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</si>
  <si>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</si>
  <si>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</si>
  <si>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</si>
  <si>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</si>
  <si>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</si>
  <si>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</si>
  <si>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</si>
  <si>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</si>
  <si>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</si>
  <si>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</si>
  <si>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</si>
  <si>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</si>
  <si>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</si>
  <si>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</si>
  <si>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</si>
  <si>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</si>
  <si>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</si>
  <si>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</si>
  <si>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</si>
  <si>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04/05/26</t>
  </si>
  <si>
    <t>Cut-off Date: 31/03/25</t>
  </si>
  <si>
    <t>ISIN</t>
  </si>
  <si>
    <t>Currency</t>
  </si>
  <si>
    <t>Notional in original currency</t>
  </si>
  <si>
    <t>Fixed Coupon in %</t>
  </si>
  <si>
    <t>Maturity</t>
  </si>
  <si>
    <t>AT0000A0SDT6</t>
  </si>
  <si>
    <t>N/A</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</si>
  <si>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</si>
  <si>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</si>
  <si>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</si>
  <si>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</si>
  <si>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</si>
  <si>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</si>
  <si>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</si>
  <si>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</si>
  <si>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</si>
  <si>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</si>
  <si>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</si>
  <si>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</si>
  <si>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</si>
  <si>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</si>
  <si>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</si>
  <si>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</si>
  <si>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</si>
  <si>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FRN</t>
  </si>
  <si>
    <t>CH1243018798</t>
  </si>
  <si>
    <t>CH1256367165</t>
  </si>
  <si>
    <t>XS2618704014</t>
  </si>
  <si>
    <t>CH1231094363</t>
  </si>
  <si>
    <t>XS3276183426</t>
  </si>
  <si>
    <t>AT0000A3UH82</t>
  </si>
  <si>
    <t>Max. extended maturity for 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</si>
</sst>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_-* #,##0_-;\-* #,##0_-;_-* &quot;-&quot;??_-;_-@_-"/>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3" fillId="0" borderId="0" xfId="0" applyFont="1" applyAlignment="1">
      <alignment horizontal="center"/>
    </xf>
    <xf numFmtId="167" fontId="3" fillId="0" borderId="0" xfId="0" applyNumberFormat="1" applyFont="1" applyAlignment="1">
      <alignment horizontal="center"/>
    </xf>
    <xf numFmtId="14" fontId="3" fillId="0" borderId="0" xfId="0" applyNumberFormat="1" applyFont="1" applyAlignment="1">
      <alignment horizontal="center"/>
    </xf>
    <xf numFmtId="168" fontId="3" fillId="0" borderId="0" xfId="5" applyNumberFormat="1" applyFont="1" applyFill="1" applyBorder="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Comma" xfId="5" builtinId="3"/>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X36" sqref="X36"/>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3" t="s">
        <v>162</v>
      </c>
      <c r="E6" s="193"/>
      <c r="F6" s="193"/>
      <c r="G6" s="193"/>
      <c r="H6" s="193"/>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9" t="s">
        <v>164</v>
      </c>
      <c r="E24" s="190" t="s">
        <v>165</v>
      </c>
      <c r="F24" s="190"/>
      <c r="G24" s="190"/>
      <c r="H24" s="190"/>
      <c r="I24" s="178"/>
      <c r="J24" s="179"/>
    </row>
    <row r="25" spans="2:10" s="142" customFormat="1" x14ac:dyDescent="0.25">
      <c r="B25" s="177"/>
      <c r="C25" s="178"/>
      <c r="D25" s="178"/>
      <c r="H25" s="178"/>
      <c r="I25" s="178"/>
      <c r="J25" s="179"/>
    </row>
    <row r="26" spans="2:10" s="142" customFormat="1" x14ac:dyDescent="0.25">
      <c r="B26" s="177"/>
      <c r="C26" s="178"/>
      <c r="D26" s="189" t="s">
        <v>166</v>
      </c>
      <c r="E26" s="190"/>
      <c r="F26" s="190"/>
      <c r="G26" s="190"/>
      <c r="H26" s="190"/>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9"/>
      <c r="E28" s="190" t="s">
        <v>165</v>
      </c>
      <c r="F28" s="190"/>
      <c r="G28" s="190"/>
      <c r="H28" s="190"/>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9"/>
      <c r="E30" s="190" t="s">
        <v>165</v>
      </c>
      <c r="F30" s="190"/>
      <c r="G30" s="190"/>
      <c r="H30" s="190"/>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9" t="s">
        <v>167</v>
      </c>
      <c r="E32" s="190" t="s">
        <v>165</v>
      </c>
      <c r="F32" s="190"/>
      <c r="G32" s="190"/>
      <c r="H32" s="190"/>
      <c r="I32" s="178"/>
      <c r="J32" s="179"/>
    </row>
    <row r="33" spans="2:10" s="142" customFormat="1" x14ac:dyDescent="0.25">
      <c r="B33" s="177"/>
      <c r="C33" s="178"/>
      <c r="I33" s="178"/>
      <c r="J33" s="179"/>
    </row>
    <row r="34" spans="2:10" s="142" customFormat="1" x14ac:dyDescent="0.25">
      <c r="B34" s="177"/>
      <c r="C34" s="178"/>
      <c r="D34" s="189" t="s">
        <v>168</v>
      </c>
      <c r="E34" s="190" t="s">
        <v>165</v>
      </c>
      <c r="F34" s="190"/>
      <c r="G34" s="190"/>
      <c r="H34" s="190"/>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1"/>
      <c r="E36" s="192"/>
      <c r="F36" s="192"/>
      <c r="G36" s="192"/>
      <c r="H36" s="192"/>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1"/>
      <c r="E38" s="192"/>
      <c r="F38" s="192"/>
      <c r="G38" s="192"/>
      <c r="H38" s="192"/>
      <c r="I38" s="178"/>
      <c r="J38" s="179"/>
    </row>
    <row r="39" spans="2:10" s="142" customFormat="1" x14ac:dyDescent="0.25">
      <c r="B39" s="177"/>
      <c r="C39" s="178"/>
      <c r="I39" s="178"/>
      <c r="J39" s="179"/>
    </row>
    <row r="40" spans="2:10" s="142" customFormat="1" x14ac:dyDescent="0.25">
      <c r="B40" s="177"/>
      <c r="C40" s="178"/>
      <c r="D40" s="191"/>
      <c r="E40" s="192" t="s">
        <v>165</v>
      </c>
      <c r="F40" s="192"/>
      <c r="G40" s="192"/>
      <c r="H40" s="192"/>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D19" sqref="D19"/>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46142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12472.674950389901</v>
      </c>
      <c r="F38" s="51"/>
      <c r="H38" s="31"/>
      <c r="L38" s="31"/>
      <c r="M38" s="31"/>
    </row>
    <row r="39" spans="1:14" x14ac:dyDescent="0.25">
      <c r="A39" s="47" t="s">
        <v>222</v>
      </c>
      <c r="B39" s="60" t="s">
        <v>223</v>
      </c>
      <c r="C39" s="134">
        <v>10895.04047786</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0.12480299322759182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1577.6344725299004</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12472.674950389901</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12472.674950389901</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11.742260639302902</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25.502594910000013</v>
      </c>
      <c r="D70" s="134" t="s">
        <v>1508</v>
      </c>
      <c r="E70" s="80"/>
      <c r="F70" s="69">
        <f t="shared" ref="F70:F76" si="1">IF($C$77=0,"",IF(C70="[for completion]","",C70/$C$77))</f>
        <v>2.0446772654171344E-3</v>
      </c>
      <c r="G70" s="69" t="str">
        <f>IF($D$77=0,"",IF(D70="[Mark as ND1 if not relevant]","",D70/$D$77))</f>
        <v/>
      </c>
      <c r="H70" s="31"/>
      <c r="L70" s="31"/>
      <c r="M70" s="31"/>
      <c r="N70" s="32"/>
    </row>
    <row r="71" spans="1:14" x14ac:dyDescent="0.25">
      <c r="A71" s="47" t="s">
        <v>278</v>
      </c>
      <c r="B71" s="79" t="s">
        <v>279</v>
      </c>
      <c r="C71" s="134">
        <v>35.065324920000009</v>
      </c>
      <c r="D71" s="134" t="s">
        <v>1508</v>
      </c>
      <c r="E71" s="80"/>
      <c r="F71" s="69">
        <f t="shared" si="1"/>
        <v>2.8113716632135795E-3</v>
      </c>
      <c r="G71" s="69" t="str">
        <f t="shared" ref="G71:G76" si="2">IF($D$77=0,"",IF(D71="[Mark as ND1 if not relevant]","",D71/$D$77))</f>
        <v/>
      </c>
      <c r="H71" s="31"/>
      <c r="L71" s="31"/>
      <c r="M71" s="31"/>
      <c r="N71" s="32"/>
    </row>
    <row r="72" spans="1:14" x14ac:dyDescent="0.25">
      <c r="A72" s="47" t="s">
        <v>280</v>
      </c>
      <c r="B72" s="79" t="s">
        <v>281</v>
      </c>
      <c r="C72" s="134">
        <v>32.661478770000009</v>
      </c>
      <c r="D72" s="134" t="s">
        <v>1508</v>
      </c>
      <c r="E72" s="80"/>
      <c r="F72" s="69">
        <f t="shared" si="1"/>
        <v>2.6186426648582709E-3</v>
      </c>
      <c r="G72" s="69" t="str">
        <f t="shared" si="2"/>
        <v/>
      </c>
      <c r="H72" s="31"/>
      <c r="L72" s="31"/>
      <c r="M72" s="31"/>
      <c r="N72" s="32"/>
    </row>
    <row r="73" spans="1:14" x14ac:dyDescent="0.25">
      <c r="A73" s="47" t="s">
        <v>282</v>
      </c>
      <c r="B73" s="79" t="s">
        <v>283</v>
      </c>
      <c r="C73" s="134">
        <v>36.149620540000029</v>
      </c>
      <c r="D73" s="134" t="s">
        <v>1508</v>
      </c>
      <c r="E73" s="80"/>
      <c r="F73" s="69">
        <f t="shared" si="1"/>
        <v>2.8983053501983533E-3</v>
      </c>
      <c r="G73" s="69" t="str">
        <f t="shared" si="2"/>
        <v/>
      </c>
      <c r="H73" s="31"/>
      <c r="L73" s="31"/>
      <c r="M73" s="31"/>
      <c r="N73" s="32"/>
    </row>
    <row r="74" spans="1:14" x14ac:dyDescent="0.25">
      <c r="A74" s="47" t="s">
        <v>284</v>
      </c>
      <c r="B74" s="79" t="s">
        <v>285</v>
      </c>
      <c r="C74" s="134">
        <v>53.0310619299999</v>
      </c>
      <c r="D74" s="134" t="s">
        <v>1508</v>
      </c>
      <c r="E74" s="80"/>
      <c r="F74" s="69">
        <f t="shared" si="1"/>
        <v>4.2517793609575406E-3</v>
      </c>
      <c r="G74" s="69" t="str">
        <f t="shared" si="2"/>
        <v/>
      </c>
      <c r="H74" s="31"/>
      <c r="L74" s="31"/>
      <c r="M74" s="31"/>
      <c r="N74" s="32"/>
    </row>
    <row r="75" spans="1:14" x14ac:dyDescent="0.25">
      <c r="A75" s="47" t="s">
        <v>286</v>
      </c>
      <c r="B75" s="79" t="s">
        <v>287</v>
      </c>
      <c r="C75" s="134">
        <v>389.90744035000046</v>
      </c>
      <c r="D75" s="134" t="s">
        <v>1508</v>
      </c>
      <c r="E75" s="80"/>
      <c r="F75" s="69">
        <f t="shared" si="1"/>
        <v>3.1260931748871706E-2</v>
      </c>
      <c r="G75" s="69" t="str">
        <f t="shared" si="2"/>
        <v/>
      </c>
      <c r="H75" s="31"/>
      <c r="L75" s="31"/>
      <c r="M75" s="31"/>
      <c r="N75" s="32"/>
    </row>
    <row r="76" spans="1:14" x14ac:dyDescent="0.25">
      <c r="A76" s="47" t="s">
        <v>288</v>
      </c>
      <c r="B76" s="79" t="s">
        <v>289</v>
      </c>
      <c r="C76" s="134">
        <v>11900.357428969901</v>
      </c>
      <c r="D76" s="134" t="s">
        <v>1508</v>
      </c>
      <c r="E76" s="80"/>
      <c r="F76" s="69">
        <f t="shared" si="1"/>
        <v>0.95411429194648345</v>
      </c>
      <c r="G76" s="69" t="str">
        <f t="shared" si="2"/>
        <v/>
      </c>
      <c r="H76" s="31"/>
      <c r="L76" s="31"/>
      <c r="M76" s="31"/>
      <c r="N76" s="32"/>
    </row>
    <row r="77" spans="1:14" x14ac:dyDescent="0.25">
      <c r="A77" s="47" t="s">
        <v>290</v>
      </c>
      <c r="B77" s="81" t="s">
        <v>259</v>
      </c>
      <c r="C77" s="72">
        <f>SUM(C70:C76)</f>
        <v>12472.674950389901</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4.8</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906.79805474</v>
      </c>
      <c r="D93" s="134" t="s">
        <v>1508</v>
      </c>
      <c r="E93" s="80"/>
      <c r="F93" s="69">
        <f>IF($C$100=0,"",IF(C93="[for completion]","",IF(C93="","",C93/$C$100)))</f>
        <v>8.3230352065485208E-2</v>
      </c>
      <c r="G93" s="69" t="str">
        <f>IF($D$100=0,"",IF(D93="[Mark as ND1 if not relevant]","",IF(D93="","",D93/$D$100)))</f>
        <v/>
      </c>
      <c r="H93" s="31"/>
      <c r="L93" s="31"/>
      <c r="M93" s="31"/>
      <c r="N93" s="32"/>
    </row>
    <row r="94" spans="1:14" x14ac:dyDescent="0.25">
      <c r="A94" s="47" t="s">
        <v>316</v>
      </c>
      <c r="B94" s="79" t="s">
        <v>279</v>
      </c>
      <c r="C94" s="134">
        <v>1477.22501289</v>
      </c>
      <c r="D94" s="134" t="s">
        <v>1508</v>
      </c>
      <c r="E94" s="80"/>
      <c r="F94" s="69">
        <f t="shared" ref="F94:F99" si="5">IF($C$100=0,"",IF(C94="[for completion]","",IF(C94="","",C94/$C$100)))</f>
        <v>0.135586922865674</v>
      </c>
      <c r="G94" s="69" t="str">
        <f t="shared" ref="G94:G99" si="6">IF($D$100=0,"",IF(D94="[Mark as ND1 if not relevant]","",IF(D94="","",D94/$D$100)))</f>
        <v/>
      </c>
      <c r="H94" s="31"/>
      <c r="L94" s="31"/>
      <c r="M94" s="31"/>
      <c r="N94" s="32"/>
    </row>
    <row r="95" spans="1:14" x14ac:dyDescent="0.25">
      <c r="A95" s="47" t="s">
        <v>317</v>
      </c>
      <c r="B95" s="79" t="s">
        <v>281</v>
      </c>
      <c r="C95" s="134">
        <v>1600</v>
      </c>
      <c r="D95" s="134" t="s">
        <v>1508</v>
      </c>
      <c r="E95" s="80"/>
      <c r="F95" s="69">
        <f t="shared" si="5"/>
        <v>0.14685581051776608</v>
      </c>
      <c r="G95" s="69" t="str">
        <f t="shared" si="6"/>
        <v/>
      </c>
      <c r="H95" s="31"/>
      <c r="L95" s="31"/>
      <c r="M95" s="31"/>
      <c r="N95" s="32"/>
    </row>
    <row r="96" spans="1:14" x14ac:dyDescent="0.25">
      <c r="A96" s="47" t="s">
        <v>318</v>
      </c>
      <c r="B96" s="79" t="s">
        <v>283</v>
      </c>
      <c r="C96" s="134">
        <v>1750</v>
      </c>
      <c r="D96" s="134" t="s">
        <v>1508</v>
      </c>
      <c r="E96" s="80"/>
      <c r="F96" s="69">
        <f t="shared" si="5"/>
        <v>0.16062354275380666</v>
      </c>
      <c r="G96" s="69" t="str">
        <f t="shared" si="6"/>
        <v/>
      </c>
      <c r="H96" s="31"/>
      <c r="L96" s="31"/>
      <c r="M96" s="31"/>
      <c r="N96" s="32"/>
    </row>
    <row r="97" spans="1:14" x14ac:dyDescent="0.25">
      <c r="A97" s="47" t="s">
        <v>319</v>
      </c>
      <c r="B97" s="79" t="s">
        <v>285</v>
      </c>
      <c r="C97" s="134">
        <v>750</v>
      </c>
      <c r="D97" s="134" t="s">
        <v>1508</v>
      </c>
      <c r="E97" s="80"/>
      <c r="F97" s="69">
        <f t="shared" si="5"/>
        <v>6.8838661180202862E-2</v>
      </c>
      <c r="G97" s="69" t="str">
        <f t="shared" si="6"/>
        <v/>
      </c>
      <c r="H97" s="31"/>
      <c r="L97" s="31"/>
      <c r="M97" s="31"/>
    </row>
    <row r="98" spans="1:14" x14ac:dyDescent="0.25">
      <c r="A98" s="47" t="s">
        <v>320</v>
      </c>
      <c r="B98" s="79" t="s">
        <v>287</v>
      </c>
      <c r="C98" s="134">
        <v>3386.0174102300002</v>
      </c>
      <c r="D98" s="134" t="s">
        <v>1508</v>
      </c>
      <c r="E98" s="80"/>
      <c r="F98" s="69">
        <f t="shared" si="5"/>
        <v>0.31078520700412121</v>
      </c>
      <c r="G98" s="69" t="str">
        <f t="shared" si="6"/>
        <v/>
      </c>
      <c r="H98" s="31"/>
      <c r="L98" s="31"/>
      <c r="M98" s="31"/>
    </row>
    <row r="99" spans="1:14" x14ac:dyDescent="0.25">
      <c r="A99" s="47" t="s">
        <v>321</v>
      </c>
      <c r="B99" s="79" t="s">
        <v>289</v>
      </c>
      <c r="C99" s="134">
        <v>1025</v>
      </c>
      <c r="D99" s="134" t="s">
        <v>1508</v>
      </c>
      <c r="E99" s="80"/>
      <c r="F99" s="69">
        <f t="shared" si="5"/>
        <v>9.4079503612943899E-2</v>
      </c>
      <c r="G99" s="69" t="str">
        <f t="shared" si="6"/>
        <v/>
      </c>
      <c r="H99" s="31"/>
      <c r="L99" s="31"/>
      <c r="M99" s="31"/>
    </row>
    <row r="100" spans="1:14" x14ac:dyDescent="0.25">
      <c r="A100" s="47" t="s">
        <v>322</v>
      </c>
      <c r="B100" s="81" t="s">
        <v>259</v>
      </c>
      <c r="C100" s="72">
        <f>SUM(C93:C99)</f>
        <v>10895.04047786</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12315.755593119975</v>
      </c>
      <c r="D112" s="134"/>
      <c r="E112" s="70"/>
      <c r="F112" s="69">
        <f t="shared" ref="F112:F136" si="7">IF($C$131=0,"",IF(C112="[for completion]","",IF(C112="","",C112/$C$131)))</f>
        <v>0.98741649805388432</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156.95031912000005</v>
      </c>
      <c r="D116" s="134"/>
      <c r="E116" s="70"/>
      <c r="F116" s="69">
        <f t="shared" si="7"/>
        <v>1.2583501946115662E-2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12472.705912239975</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10410.818497439999</v>
      </c>
      <c r="D138" s="134"/>
      <c r="E138" s="70"/>
      <c r="F138" s="69">
        <f t="shared" ref="F138:F162" si="9">IF($C$157=0,"",IF(C138="[for completion]","",IF(C138="","",C138/$C$157)))</f>
        <v>0.95555574287181444</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484.22198041999997</v>
      </c>
      <c r="D142" s="134"/>
      <c r="E142" s="70"/>
      <c r="F142" s="69">
        <f t="shared" si="9"/>
        <v>4.4444257128185609E-2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10895.040477859999</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10875.04047786</v>
      </c>
      <c r="D164" s="134"/>
      <c r="E164" s="87"/>
      <c r="F164" s="69">
        <f>IF($C$167=0,"",IF(C164="[for completion]","",IF(C164="","",C164/$C$167)))</f>
        <v>0.99816430236852793</v>
      </c>
      <c r="G164" s="69" t="str">
        <f>IF($D$167=0,"",IF(D164="[for completion]","",IF(D164="","",D164/$D$167)))</f>
        <v/>
      </c>
      <c r="H164" s="31"/>
      <c r="L164" s="31"/>
      <c r="M164" s="31"/>
      <c r="N164" s="32"/>
    </row>
    <row r="165" spans="1:14" x14ac:dyDescent="0.25">
      <c r="A165" s="47" t="s">
        <v>411</v>
      </c>
      <c r="B165" s="63" t="s">
        <v>412</v>
      </c>
      <c r="C165" s="134">
        <v>20</v>
      </c>
      <c r="D165" s="134"/>
      <c r="E165" s="87"/>
      <c r="F165" s="69">
        <f>IF($C$167=0,"",IF(C165="[for completion]","",IF(C165="","",C165/$C$167)))</f>
        <v>1.8356976314720761E-3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10895.04047786</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153.7330565</v>
      </c>
      <c r="D218" s="53"/>
      <c r="E218" s="87"/>
      <c r="F218" s="69">
        <f>IF($C$38=0,"",IF(C218="[for completion]","",IF(C218="","",C218/$C$38)))</f>
        <v>1.2325588304952518E-2</v>
      </c>
      <c r="G218" s="69">
        <f>IF($C$39=0,"",IF(C218="[for completion]","",IF(C218="","",C218/$C$39)))</f>
        <v>1.4110370384800643E-2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153.7330565</v>
      </c>
      <c r="E220" s="87"/>
      <c r="F220" s="65">
        <f>SUM(F217:F219)</f>
        <v>1.2325588304952518E-2</v>
      </c>
      <c r="G220" s="65">
        <f>SUM(G217:G219)</f>
        <v>1.4110370384800643E-2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zoomScaleNormal="100" workbookViewId="0">
      <selection activeCell="C6" sqref="C6"/>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12472.714712239978</v>
      </c>
      <c r="D12" s="53"/>
      <c r="F12" s="69">
        <f>IF($C$15=0,"",IF(C12="[for completion]","",C12/$C$15))</f>
        <v>1</v>
      </c>
    </row>
    <row r="13" spans="1:7" x14ac:dyDescent="0.25">
      <c r="A13" s="47" t="s">
        <v>709</v>
      </c>
      <c r="B13" s="47" t="s">
        <v>710</v>
      </c>
      <c r="C13" s="134">
        <v>0</v>
      </c>
      <c r="D13" s="53"/>
      <c r="F13" s="69">
        <f>IF($C$15=0,"",IF(C13="[for completion]","",C13/$C$15))</f>
        <v>0</v>
      </c>
    </row>
    <row r="14" spans="1:7" x14ac:dyDescent="0.25">
      <c r="A14" s="47" t="s">
        <v>711</v>
      </c>
      <c r="B14" s="47" t="s">
        <v>257</v>
      </c>
      <c r="C14" s="134">
        <v>0</v>
      </c>
      <c r="D14" s="53"/>
      <c r="F14" s="69">
        <f>IF($C$15=0,"",IF(C14="[for completion]","",C14/$C$15))</f>
        <v>0</v>
      </c>
    </row>
    <row r="15" spans="1:7" x14ac:dyDescent="0.25">
      <c r="A15" s="47" t="s">
        <v>712</v>
      </c>
      <c r="B15" s="110" t="s">
        <v>259</v>
      </c>
      <c r="C15" s="86">
        <f>SUM(C12:C14)</f>
        <v>12472.714712239978</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94591</v>
      </c>
      <c r="D28" s="154">
        <v>0</v>
      </c>
      <c r="E28" s="53"/>
      <c r="F28" s="152">
        <f>IF(AND(C28="[For completion]",D28="[For completion]"),"[For completion]",SUM(C28:D28))</f>
        <v>94591</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3.9659623939636039E-3</v>
      </c>
      <c r="D36" s="122">
        <v>0</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0</v>
      </c>
      <c r="E44" s="120"/>
      <c r="F44" s="120">
        <f>SUM(F45:F71)</f>
        <v>1</v>
      </c>
      <c r="G44" s="34"/>
    </row>
    <row r="45" spans="1:7" x14ac:dyDescent="0.25">
      <c r="A45" s="47" t="s">
        <v>754</v>
      </c>
      <c r="B45" s="47" t="s">
        <v>755</v>
      </c>
      <c r="C45" s="122">
        <v>0.48349537075774029</v>
      </c>
      <c r="D45" s="122"/>
      <c r="E45" s="122"/>
      <c r="F45" s="122">
        <v>0.48349537075774029</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4.2843715574252095E-2</v>
      </c>
      <c r="D55" s="122"/>
      <c r="E55" s="122"/>
      <c r="F55" s="122">
        <v>4.2843715574252095E-2</v>
      </c>
      <c r="G55" s="34"/>
    </row>
    <row r="56" spans="1:7" x14ac:dyDescent="0.25">
      <c r="A56" s="47" t="s">
        <v>776</v>
      </c>
      <c r="B56" s="47" t="s">
        <v>777</v>
      </c>
      <c r="C56" s="122"/>
      <c r="D56" s="122"/>
      <c r="E56" s="122"/>
      <c r="F56" s="122"/>
      <c r="G56" s="34"/>
    </row>
    <row r="57" spans="1:7" x14ac:dyDescent="0.25">
      <c r="A57" s="47" t="s">
        <v>778</v>
      </c>
      <c r="B57" s="47" t="s">
        <v>779</v>
      </c>
      <c r="C57" s="122">
        <v>0.45467329648491034</v>
      </c>
      <c r="D57" s="122"/>
      <c r="E57" s="122"/>
      <c r="F57" s="122">
        <v>0.45467329648491034</v>
      </c>
      <c r="G57" s="34"/>
    </row>
    <row r="58" spans="1:7" x14ac:dyDescent="0.25">
      <c r="A58" s="47" t="s">
        <v>780</v>
      </c>
      <c r="B58" s="47" t="s">
        <v>781</v>
      </c>
      <c r="C58" s="122"/>
      <c r="D58" s="122"/>
      <c r="E58" s="122"/>
      <c r="F58" s="122"/>
      <c r="G58" s="34"/>
    </row>
    <row r="59" spans="1:7" x14ac:dyDescent="0.25">
      <c r="A59" s="47" t="s">
        <v>782</v>
      </c>
      <c r="B59" s="47" t="s">
        <v>783</v>
      </c>
      <c r="C59" s="122">
        <v>1.8987617183097407E-2</v>
      </c>
      <c r="D59" s="122"/>
      <c r="E59" s="122"/>
      <c r="F59" s="122">
        <v>1.8987617183097407E-2</v>
      </c>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0.48299614030281035</v>
      </c>
      <c r="D99" s="120">
        <f>SUM(D100:D148)</f>
        <v>0</v>
      </c>
      <c r="E99" s="120"/>
      <c r="F99" s="120">
        <f>SUM(F100:F148)</f>
        <v>0.48299614030281035</v>
      </c>
      <c r="G99" s="34"/>
    </row>
    <row r="100" spans="1:7" x14ac:dyDescent="0.25">
      <c r="A100" s="47" t="s">
        <v>840</v>
      </c>
      <c r="B100" s="145" t="s" vm="1">
        <v>1530</v>
      </c>
      <c r="C100" s="122">
        <v>3.019064234111497E-2</v>
      </c>
      <c r="D100" s="122"/>
      <c r="E100" s="122"/>
      <c r="F100" s="122">
        <v>3.019064234111497E-2</v>
      </c>
      <c r="G100" s="34"/>
    </row>
    <row r="101" spans="1:7" x14ac:dyDescent="0.25">
      <c r="A101" s="47" t="s">
        <v>842</v>
      </c>
      <c r="B101" s="145" t="s">
        <v>1531</v>
      </c>
      <c r="C101" s="122">
        <v>4.2220041662880889E-2</v>
      </c>
      <c r="D101" s="122"/>
      <c r="E101" s="122"/>
      <c r="F101" s="122">
        <v>4.2220041662880889E-2</v>
      </c>
      <c r="G101" s="34"/>
    </row>
    <row r="102" spans="1:7" x14ac:dyDescent="0.25">
      <c r="A102" s="47" t="s">
        <v>843</v>
      </c>
      <c r="B102" s="145" t="s">
        <v>1532</v>
      </c>
      <c r="C102" s="122">
        <v>0.13662889997216604</v>
      </c>
      <c r="D102" s="122"/>
      <c r="E102" s="122"/>
      <c r="F102" s="122">
        <v>0.13662889997216604</v>
      </c>
      <c r="G102" s="34"/>
    </row>
    <row r="103" spans="1:7" x14ac:dyDescent="0.25">
      <c r="A103" s="47" t="s">
        <v>844</v>
      </c>
      <c r="B103" s="145" t="s">
        <v>1533</v>
      </c>
      <c r="C103" s="122">
        <v>5.7312535958871438E-2</v>
      </c>
      <c r="D103" s="122"/>
      <c r="E103" s="122"/>
      <c r="F103" s="122">
        <v>5.7312535958871438E-2</v>
      </c>
      <c r="G103" s="34"/>
    </row>
    <row r="104" spans="1:7" x14ac:dyDescent="0.25">
      <c r="A104" s="47" t="s">
        <v>845</v>
      </c>
      <c r="B104" s="145" t="s" vm="2">
        <v>1534</v>
      </c>
      <c r="C104" s="122">
        <v>2.0357877389821161E-2</v>
      </c>
      <c r="D104" s="122"/>
      <c r="E104" s="122"/>
      <c r="F104" s="122">
        <v>2.0357877389821161E-2</v>
      </c>
      <c r="G104" s="34"/>
    </row>
    <row r="105" spans="1:7" x14ac:dyDescent="0.25">
      <c r="A105" s="47" t="s">
        <v>846</v>
      </c>
      <c r="B105" s="145" t="s" vm="3">
        <v>1535</v>
      </c>
      <c r="C105" s="122">
        <v>9.5802833602645465E-2</v>
      </c>
      <c r="D105" s="122"/>
      <c r="E105" s="122"/>
      <c r="F105" s="122">
        <v>9.5802833602645465E-2</v>
      </c>
      <c r="G105" s="34"/>
    </row>
    <row r="106" spans="1:7" x14ac:dyDescent="0.25">
      <c r="A106" s="47" t="s">
        <v>847</v>
      </c>
      <c r="B106" s="145" t="s" vm="4">
        <v>1536</v>
      </c>
      <c r="C106" s="122">
        <v>2.0260953328148059E-2</v>
      </c>
      <c r="D106" s="122"/>
      <c r="E106" s="122"/>
      <c r="F106" s="122">
        <v>2.0260953328148059E-2</v>
      </c>
      <c r="G106" s="34"/>
    </row>
    <row r="107" spans="1:7" x14ac:dyDescent="0.25">
      <c r="A107" s="47" t="s">
        <v>848</v>
      </c>
      <c r="B107" s="145" t="s" vm="5">
        <v>1537</v>
      </c>
      <c r="C107" s="122">
        <v>7.7955395664251505E-3</v>
      </c>
      <c r="D107" s="122"/>
      <c r="E107" s="122"/>
      <c r="F107" s="122">
        <v>7.7955395664251505E-3</v>
      </c>
      <c r="G107" s="34"/>
    </row>
    <row r="108" spans="1:7" x14ac:dyDescent="0.25">
      <c r="A108" s="47" t="s">
        <v>849</v>
      </c>
      <c r="B108" s="145" t="s" vm="6">
        <v>1538</v>
      </c>
      <c r="C108" s="122">
        <v>7.2426816480737247E-2</v>
      </c>
      <c r="D108" s="122"/>
      <c r="E108" s="122"/>
      <c r="F108" s="122">
        <v>7.2426816480737247E-2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0.8473801222454016</v>
      </c>
      <c r="D150" s="122"/>
      <c r="E150" s="175"/>
      <c r="F150" s="122">
        <v>0.8473857307388486</v>
      </c>
    </row>
    <row r="151" spans="1:7" x14ac:dyDescent="0.25">
      <c r="A151" s="47" t="s">
        <v>893</v>
      </c>
      <c r="B151" s="47" t="s">
        <v>894</v>
      </c>
      <c r="C151" s="122">
        <v>0.15261987775459504</v>
      </c>
      <c r="D151" s="122"/>
      <c r="E151" s="175"/>
      <c r="F151" s="122">
        <v>0.15261426926114813</v>
      </c>
    </row>
    <row r="152" spans="1:7" x14ac:dyDescent="0.25">
      <c r="A152" s="47" t="s">
        <v>895</v>
      </c>
      <c r="B152" s="47" t="s">
        <v>257</v>
      </c>
      <c r="C152" s="122">
        <v>0</v>
      </c>
      <c r="D152" s="122"/>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1.3409895459715996E-2</v>
      </c>
      <c r="D160" s="122"/>
      <c r="E160" s="175"/>
      <c r="F160" s="122">
        <v>1.3409895459715996E-2</v>
      </c>
    </row>
    <row r="161" spans="1:7" x14ac:dyDescent="0.25">
      <c r="A161" s="47" t="s">
        <v>905</v>
      </c>
      <c r="B161" s="47" t="s">
        <v>906</v>
      </c>
      <c r="C161" s="122">
        <f>1-C160-C162</f>
        <v>0.88669662629313817</v>
      </c>
      <c r="D161" s="122"/>
      <c r="E161" s="175"/>
      <c r="F161" s="122">
        <v>0.88669662629313817</v>
      </c>
    </row>
    <row r="162" spans="1:7" x14ac:dyDescent="0.25">
      <c r="A162" s="47" t="s">
        <v>907</v>
      </c>
      <c r="B162" s="47" t="s">
        <v>257</v>
      </c>
      <c r="C162" s="122">
        <v>9.9893478247145825E-2</v>
      </c>
      <c r="D162" s="122"/>
      <c r="E162" s="175"/>
      <c r="F162" s="122">
        <v>9.9893478247145825E-2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6.8956627583726463E-2</v>
      </c>
      <c r="D170" s="122"/>
      <c r="E170" s="175"/>
      <c r="F170" s="122">
        <v>6.8956627583726463E-2</v>
      </c>
    </row>
    <row r="171" spans="1:7" x14ac:dyDescent="0.25">
      <c r="A171" s="47" t="s">
        <v>917</v>
      </c>
      <c r="B171" s="79" t="s">
        <v>918</v>
      </c>
      <c r="C171" s="122">
        <v>7.69926809307689E-2</v>
      </c>
      <c r="D171" s="122"/>
      <c r="E171" s="175"/>
      <c r="F171" s="122">
        <v>7.69926809307689E-2</v>
      </c>
    </row>
    <row r="172" spans="1:7" x14ac:dyDescent="0.25">
      <c r="A172" s="47" t="s">
        <v>919</v>
      </c>
      <c r="B172" s="79" t="s">
        <v>920</v>
      </c>
      <c r="C172" s="122">
        <v>0.10314807300831312</v>
      </c>
      <c r="D172" s="122"/>
      <c r="E172" s="122"/>
      <c r="F172" s="122">
        <v>0.10314807300831312</v>
      </c>
    </row>
    <row r="173" spans="1:7" x14ac:dyDescent="0.25">
      <c r="A173" s="47" t="s">
        <v>921</v>
      </c>
      <c r="B173" s="79" t="s">
        <v>922</v>
      </c>
      <c r="C173" s="122">
        <v>0.29074942801435416</v>
      </c>
      <c r="D173" s="122"/>
      <c r="E173" s="122"/>
      <c r="F173" s="122">
        <v>0.29074942801435416</v>
      </c>
    </row>
    <row r="174" spans="1:7" x14ac:dyDescent="0.25">
      <c r="A174" s="47" t="s">
        <v>923</v>
      </c>
      <c r="B174" s="79" t="s">
        <v>924</v>
      </c>
      <c r="C174" s="122">
        <v>0.46015319046283704</v>
      </c>
      <c r="D174" s="122"/>
      <c r="E174" s="122"/>
      <c r="F174" s="122">
        <v>0.46015319046283704</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c r="E180" s="175"/>
      <c r="F180" s="122">
        <v>0</v>
      </c>
    </row>
    <row r="181" spans="1:7" outlineLevel="1" x14ac:dyDescent="0.25">
      <c r="A181" s="47" t="s">
        <v>932</v>
      </c>
      <c r="B181" s="123" t="s">
        <v>933</v>
      </c>
      <c r="C181" s="122">
        <v>0</v>
      </c>
      <c r="D181" s="122"/>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131.85942333033799</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2098.3847338800147</v>
      </c>
      <c r="D190" s="154">
        <v>44634</v>
      </c>
      <c r="E190" s="77"/>
      <c r="F190" s="69">
        <f>IF($C$214=0,"",IF(C190="[for completion]","",IF(C190="","",C190/$C$214)))</f>
        <v>0.16823801251709741</v>
      </c>
      <c r="G190" s="69">
        <f>IF($D$214=0,"",IF(D190="[for completion]","",IF(D190="","",D190/$D$214)))</f>
        <v>0.4718630736539417</v>
      </c>
    </row>
    <row r="191" spans="1:7" x14ac:dyDescent="0.25">
      <c r="A191" s="47" t="s">
        <v>945</v>
      </c>
      <c r="B191" s="145" t="s">
        <v>1540</v>
      </c>
      <c r="C191" s="134">
        <v>7594.1889165499651</v>
      </c>
      <c r="D191" s="154">
        <v>43144</v>
      </c>
      <c r="E191" s="77"/>
      <c r="F191" s="69">
        <f t="shared" ref="F191:F213" si="1">IF($C$214=0,"",IF(C191="[for completion]","",IF(C191="","",C191/$C$214)))</f>
        <v>0.60886415602029931</v>
      </c>
      <c r="G191" s="69">
        <f t="shared" ref="G191:G213" si="2">IF($D$214=0,"",IF(D191="[for completion]","",IF(D191="","",D191/$D$214)))</f>
        <v>0.45611104650548151</v>
      </c>
    </row>
    <row r="192" spans="1:7" x14ac:dyDescent="0.25">
      <c r="A192" s="47" t="s">
        <v>946</v>
      </c>
      <c r="B192" s="145" t="s">
        <v>1541</v>
      </c>
      <c r="C192" s="134">
        <v>2171.4099225599962</v>
      </c>
      <c r="D192" s="154">
        <v>5983</v>
      </c>
      <c r="E192" s="77"/>
      <c r="F192" s="69">
        <f t="shared" si="1"/>
        <v>0.17409280759296963</v>
      </c>
      <c r="G192" s="69">
        <f t="shared" si="2"/>
        <v>6.3251260690763395E-2</v>
      </c>
    </row>
    <row r="193" spans="1:7" x14ac:dyDescent="0.25">
      <c r="A193" s="47" t="s">
        <v>947</v>
      </c>
      <c r="B193" s="145" t="s">
        <v>1542</v>
      </c>
      <c r="C193" s="134">
        <v>456.22277512999995</v>
      </c>
      <c r="D193" s="154">
        <v>748</v>
      </c>
      <c r="E193" s="77"/>
      <c r="F193" s="69">
        <f t="shared" si="1"/>
        <v>3.6577664578689523E-2</v>
      </c>
      <c r="G193" s="69">
        <f t="shared" si="2"/>
        <v>7.907729065133047E-3</v>
      </c>
    </row>
    <row r="194" spans="1:7" x14ac:dyDescent="0.25">
      <c r="A194" s="47" t="s">
        <v>948</v>
      </c>
      <c r="B194" s="145" t="s">
        <v>1543</v>
      </c>
      <c r="C194" s="134">
        <v>128.69705161000002</v>
      </c>
      <c r="D194" s="154">
        <v>79</v>
      </c>
      <c r="E194" s="77"/>
      <c r="F194" s="69">
        <f t="shared" si="1"/>
        <v>1.0318287123468351E-2</v>
      </c>
      <c r="G194" s="69">
        <f t="shared" si="2"/>
        <v>8.3517459377742073E-4</v>
      </c>
    </row>
    <row r="195" spans="1:7" x14ac:dyDescent="0.25">
      <c r="A195" s="47" t="s">
        <v>949</v>
      </c>
      <c r="B195" s="145" t="s">
        <v>1544</v>
      </c>
      <c r="C195" s="134">
        <v>23.81131251</v>
      </c>
      <c r="D195" s="154">
        <v>3</v>
      </c>
      <c r="E195" s="77"/>
      <c r="F195" s="69">
        <f t="shared" si="1"/>
        <v>1.9090721674755375E-3</v>
      </c>
      <c r="G195" s="69">
        <f t="shared" si="2"/>
        <v>3.1715490902940026E-5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12472.714712239978</v>
      </c>
      <c r="D214" s="130">
        <f>SUM(D190:D213)</f>
        <v>94591</v>
      </c>
      <c r="E214" s="129"/>
      <c r="F214" s="131">
        <f>SUM(F190:F213)</f>
        <v>0.99999999999999967</v>
      </c>
      <c r="G214" s="131">
        <f>SUM(G190:G213)</f>
        <v>1</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0.5520313488522991</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2686.5093653000035</v>
      </c>
      <c r="D219" s="154">
        <v>31253</v>
      </c>
      <c r="F219" s="69">
        <f t="shared" ref="F219:F233" si="3">IF($C$227=0,"",IF(C219="[for completion]","",C219/$C$227))</f>
        <v>0.21539106142666462</v>
      </c>
      <c r="G219" s="69">
        <f t="shared" ref="G219:G233" si="4">IF($D$227=0,"",IF(D219="[for completion]","",D219/$D$227))</f>
        <v>0.3304014123965282</v>
      </c>
    </row>
    <row r="220" spans="1:7" x14ac:dyDescent="0.25">
      <c r="A220" s="47" t="s">
        <v>975</v>
      </c>
      <c r="B220" s="47" t="s">
        <v>976</v>
      </c>
      <c r="C220" s="134">
        <v>2085.2007848499993</v>
      </c>
      <c r="D220" s="154">
        <v>16304</v>
      </c>
      <c r="F220" s="69">
        <f t="shared" si="3"/>
        <v>0.16718110725305457</v>
      </c>
      <c r="G220" s="69">
        <f t="shared" si="4"/>
        <v>0.17236312122717806</v>
      </c>
    </row>
    <row r="221" spans="1:7" x14ac:dyDescent="0.25">
      <c r="A221" s="47" t="s">
        <v>977</v>
      </c>
      <c r="B221" s="47" t="s">
        <v>978</v>
      </c>
      <c r="C221" s="134">
        <v>2557.1705826699799</v>
      </c>
      <c r="D221" s="154">
        <v>17660</v>
      </c>
      <c r="F221" s="69">
        <f t="shared" si="3"/>
        <v>0.2050213161973557</v>
      </c>
      <c r="G221" s="69">
        <f t="shared" si="4"/>
        <v>0.18669852311530696</v>
      </c>
    </row>
    <row r="222" spans="1:7" x14ac:dyDescent="0.25">
      <c r="A222" s="47" t="s">
        <v>979</v>
      </c>
      <c r="B222" s="47" t="s">
        <v>980</v>
      </c>
      <c r="C222" s="134">
        <v>2195.4467359699956</v>
      </c>
      <c r="D222" s="154">
        <v>13438</v>
      </c>
      <c r="F222" s="69">
        <f t="shared" si="3"/>
        <v>0.17602008348609535</v>
      </c>
      <c r="G222" s="69">
        <f t="shared" si="4"/>
        <v>0.14206425558456937</v>
      </c>
    </row>
    <row r="223" spans="1:7" x14ac:dyDescent="0.25">
      <c r="A223" s="47" t="s">
        <v>981</v>
      </c>
      <c r="B223" s="47" t="s">
        <v>982</v>
      </c>
      <c r="C223" s="134">
        <v>1690.8728041799993</v>
      </c>
      <c r="D223" s="154">
        <v>9129</v>
      </c>
      <c r="F223" s="69">
        <f t="shared" si="3"/>
        <v>0.13556583600040445</v>
      </c>
      <c r="G223" s="69">
        <f t="shared" si="4"/>
        <v>9.6510238817646504E-2</v>
      </c>
    </row>
    <row r="224" spans="1:7" x14ac:dyDescent="0.25">
      <c r="A224" s="47" t="s">
        <v>983</v>
      </c>
      <c r="B224" s="47" t="s">
        <v>984</v>
      </c>
      <c r="C224" s="134">
        <v>963.72665829999869</v>
      </c>
      <c r="D224" s="154">
        <v>4785</v>
      </c>
      <c r="F224" s="69">
        <f t="shared" si="3"/>
        <v>7.7266846912044509E-2</v>
      </c>
      <c r="G224" s="69">
        <f t="shared" si="4"/>
        <v>5.0586207990189341E-2</v>
      </c>
    </row>
    <row r="225" spans="1:7" x14ac:dyDescent="0.25">
      <c r="A225" s="47" t="s">
        <v>985</v>
      </c>
      <c r="B225" s="47" t="s">
        <v>986</v>
      </c>
      <c r="C225" s="134">
        <v>182.49382924999995</v>
      </c>
      <c r="D225" s="154">
        <v>1127</v>
      </c>
      <c r="F225" s="69">
        <f t="shared" si="3"/>
        <v>1.463145451628995E-2</v>
      </c>
      <c r="G225" s="69">
        <f t="shared" si="4"/>
        <v>1.191445274920447E-2</v>
      </c>
    </row>
    <row r="226" spans="1:7" x14ac:dyDescent="0.25">
      <c r="A226" s="47" t="s">
        <v>987</v>
      </c>
      <c r="B226" s="47" t="s">
        <v>988</v>
      </c>
      <c r="C226" s="134">
        <v>111.28515172000002</v>
      </c>
      <c r="D226" s="154">
        <v>895</v>
      </c>
      <c r="F226" s="69">
        <f t="shared" si="3"/>
        <v>8.9222942080909133E-3</v>
      </c>
      <c r="G226" s="69">
        <f t="shared" si="4"/>
        <v>9.4617881193771076E-3</v>
      </c>
    </row>
    <row r="227" spans="1:7" x14ac:dyDescent="0.25">
      <c r="A227" s="47" t="s">
        <v>989</v>
      </c>
      <c r="B227" s="71" t="s">
        <v>259</v>
      </c>
      <c r="C227" s="86">
        <f>SUM(C219:C226)</f>
        <v>12472.705912239975</v>
      </c>
      <c r="D227" s="115">
        <f>SUM(D219:D226)</f>
        <v>94591</v>
      </c>
      <c r="F227" s="111">
        <f>SUM(F219:F226)</f>
        <v>1.0000000000000002</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0.96233272115500013</v>
      </c>
      <c r="E260" s="129"/>
      <c r="F260" s="129"/>
      <c r="G260" s="129"/>
    </row>
    <row r="261" spans="1:14" x14ac:dyDescent="0.25">
      <c r="A261" s="47" t="s">
        <v>1028</v>
      </c>
      <c r="B261" s="47" t="s">
        <v>1029</v>
      </c>
      <c r="C261" s="182"/>
      <c r="E261" s="129"/>
      <c r="F261" s="129"/>
    </row>
    <row r="262" spans="1:14" x14ac:dyDescent="0.25">
      <c r="A262" s="47" t="s">
        <v>1030</v>
      </c>
      <c r="B262" s="47" t="s">
        <v>1031</v>
      </c>
      <c r="C262" s="182"/>
      <c r="E262" s="129"/>
      <c r="F262" s="129"/>
    </row>
    <row r="263" spans="1:14" x14ac:dyDescent="0.25">
      <c r="A263" s="47" t="s">
        <v>1032</v>
      </c>
      <c r="B263" s="47" t="s">
        <v>1033</v>
      </c>
      <c r="C263" s="182"/>
      <c r="E263" s="129"/>
      <c r="F263" s="129"/>
    </row>
    <row r="264" spans="1:14" x14ac:dyDescent="0.25">
      <c r="A264" s="47" t="s">
        <v>1034</v>
      </c>
      <c r="B264" s="60" t="s">
        <v>1035</v>
      </c>
      <c r="C264" s="182"/>
      <c r="D264" s="77"/>
      <c r="E264" s="77"/>
      <c r="F264" s="78"/>
      <c r="G264" s="78"/>
      <c r="H264" s="31"/>
      <c r="I264" s="34"/>
      <c r="J264" s="34"/>
      <c r="K264" s="34"/>
      <c r="L264" s="31"/>
      <c r="M264" s="31"/>
      <c r="N264" s="31"/>
    </row>
    <row r="265" spans="1:14" x14ac:dyDescent="0.25">
      <c r="A265" s="47" t="s">
        <v>1036</v>
      </c>
      <c r="B265" s="47" t="s">
        <v>257</v>
      </c>
      <c r="C265" s="182">
        <v>3.7667278844993837E-2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0.28803316575937343</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v>138849.83164640088</v>
      </c>
      <c r="D375" s="134">
        <v>78485.424814694808</v>
      </c>
      <c r="E375" s="31"/>
      <c r="F375" s="134">
        <v>26.915570909630436</v>
      </c>
      <c r="G375" s="134">
        <v>1.9998392089078301</v>
      </c>
    </row>
    <row r="376" spans="1:7" s="2" customFormat="1" x14ac:dyDescent="0.25">
      <c r="A376" s="47" t="s">
        <v>1180</v>
      </c>
      <c r="B376" s="60" t="s">
        <v>1153</v>
      </c>
      <c r="C376" s="134">
        <v>35518.657757555666</v>
      </c>
      <c r="D376" s="134">
        <v>19850.238865712436</v>
      </c>
      <c r="E376" s="31"/>
      <c r="F376" s="134">
        <v>29.317659196836825</v>
      </c>
      <c r="G376" s="134">
        <v>2.0947016370357301</v>
      </c>
    </row>
    <row r="377" spans="1:7" s="2" customFormat="1" x14ac:dyDescent="0.25">
      <c r="A377" s="47" t="s">
        <v>1181</v>
      </c>
      <c r="B377" s="60" t="s">
        <v>1155</v>
      </c>
      <c r="C377" s="134"/>
      <c r="D377" s="134"/>
      <c r="E377" s="31"/>
      <c r="F377" s="134"/>
      <c r="G377" s="134"/>
    </row>
    <row r="378" spans="1:7" s="2" customFormat="1" x14ac:dyDescent="0.25">
      <c r="A378" s="47" t="s">
        <v>1182</v>
      </c>
      <c r="B378" s="60" t="s">
        <v>1157</v>
      </c>
      <c r="C378" s="134"/>
      <c r="D378" s="134"/>
      <c r="E378" s="31"/>
      <c r="F378" s="134"/>
      <c r="G378" s="134"/>
    </row>
    <row r="379" spans="1:7" s="2" customFormat="1" x14ac:dyDescent="0.25">
      <c r="A379" s="47" t="s">
        <v>1183</v>
      </c>
      <c r="B379" s="60" t="s">
        <v>1159</v>
      </c>
      <c r="C379" s="134">
        <v>3600.9955446760209</v>
      </c>
      <c r="D379" s="134">
        <v>1467.2224531984093</v>
      </c>
      <c r="E379" s="31"/>
      <c r="F379" s="134">
        <v>18.749168100680446</v>
      </c>
      <c r="G379" s="134">
        <v>0</v>
      </c>
    </row>
    <row r="380" spans="1:7" s="2" customFormat="1" x14ac:dyDescent="0.25">
      <c r="A380" s="47" t="s">
        <v>1184</v>
      </c>
      <c r="B380" s="60" t="s">
        <v>1161</v>
      </c>
      <c r="C380" s="134">
        <v>154.49870056373578</v>
      </c>
      <c r="D380" s="134">
        <v>111.92680342292296</v>
      </c>
      <c r="E380" s="31"/>
      <c r="F380" s="134">
        <v>21.231034482758616</v>
      </c>
      <c r="G380" s="134">
        <v>95.9722222222222</v>
      </c>
    </row>
    <row r="381" spans="1:7" s="2" customFormat="1" x14ac:dyDescent="0.25">
      <c r="A381" s="47" t="s">
        <v>1185</v>
      </c>
      <c r="B381" s="60" t="s">
        <v>619</v>
      </c>
      <c r="C381" s="134">
        <v>116.46722301545505</v>
      </c>
      <c r="D381" s="134">
        <v>194.40264480921022</v>
      </c>
      <c r="E381" s="31"/>
      <c r="F381" s="134">
        <v>25.549142547056647</v>
      </c>
      <c r="G381" s="134">
        <v>99.372775046618102</v>
      </c>
    </row>
    <row r="382" spans="1:7" s="2" customFormat="1" x14ac:dyDescent="0.25">
      <c r="A382" s="47" t="s">
        <v>1186</v>
      </c>
      <c r="B382" s="60" t="s">
        <v>259</v>
      </c>
      <c r="C382" s="86">
        <f>SUM(C375:C381)</f>
        <v>178240.45087221178</v>
      </c>
      <c r="D382" s="86">
        <f>SUM(D375:D381)</f>
        <v>100109.21558183778</v>
      </c>
      <c r="E382" s="31"/>
      <c r="F382" s="134"/>
      <c r="G382" s="113"/>
    </row>
    <row r="383" spans="1:7" s="2" customFormat="1" x14ac:dyDescent="0.25">
      <c r="A383" s="47" t="s">
        <v>1187</v>
      </c>
      <c r="B383" s="60" t="s">
        <v>1188</v>
      </c>
      <c r="C383" s="34"/>
      <c r="D383" s="34"/>
      <c r="E383" s="31"/>
      <c r="F383" s="134"/>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t="s">
        <v>183</v>
      </c>
      <c r="D425" s="162" t="s">
        <v>183</v>
      </c>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t="s">
        <v>183</v>
      </c>
      <c r="D428" s="154" t="s">
        <v>183</v>
      </c>
      <c r="E428" s="77"/>
      <c r="F428" s="69" t="str">
        <f t="shared" ref="F428:F451" si="18">IF($C$452=0,"",IF(C428="[for completion]","",C428/$C$452))</f>
        <v/>
      </c>
      <c r="G428" s="69" t="str">
        <f t="shared" ref="G428:G451" si="19">IF($D$452=0,"",IF(D428="[for completion]","",D428/$D$452))</f>
        <v/>
      </c>
    </row>
    <row r="429" spans="1:7" x14ac:dyDescent="0.25">
      <c r="A429" s="47" t="s">
        <v>1231</v>
      </c>
      <c r="B429" s="145" t="s">
        <v>1540</v>
      </c>
      <c r="C429" s="134" t="s">
        <v>183</v>
      </c>
      <c r="D429" s="154" t="s">
        <v>183</v>
      </c>
      <c r="E429" s="77"/>
      <c r="F429" s="69" t="str">
        <f t="shared" si="18"/>
        <v/>
      </c>
      <c r="G429" s="69" t="str">
        <f t="shared" si="19"/>
        <v/>
      </c>
    </row>
    <row r="430" spans="1:7" x14ac:dyDescent="0.25">
      <c r="A430" s="47" t="s">
        <v>1232</v>
      </c>
      <c r="B430" s="145" t="s">
        <v>1541</v>
      </c>
      <c r="C430" s="134" t="s">
        <v>183</v>
      </c>
      <c r="D430" s="154" t="s">
        <v>183</v>
      </c>
      <c r="E430" s="77"/>
      <c r="F430" s="69" t="str">
        <f t="shared" si="18"/>
        <v/>
      </c>
      <c r="G430" s="69" t="str">
        <f t="shared" si="19"/>
        <v/>
      </c>
    </row>
    <row r="431" spans="1:7" x14ac:dyDescent="0.25">
      <c r="A431" s="47" t="s">
        <v>1233</v>
      </c>
      <c r="B431" s="145" t="s">
        <v>1542</v>
      </c>
      <c r="C431" s="134" t="s">
        <v>183</v>
      </c>
      <c r="D431" s="154" t="s">
        <v>183</v>
      </c>
      <c r="E431" s="77"/>
      <c r="F431" s="69" t="str">
        <f t="shared" si="18"/>
        <v/>
      </c>
      <c r="G431" s="69" t="str">
        <f t="shared" si="19"/>
        <v/>
      </c>
    </row>
    <row r="432" spans="1:7" x14ac:dyDescent="0.25">
      <c r="A432" s="47" t="s">
        <v>1234</v>
      </c>
      <c r="B432" s="145" t="s">
        <v>1543</v>
      </c>
      <c r="C432" s="134" t="s">
        <v>183</v>
      </c>
      <c r="D432" s="154" t="s">
        <v>183</v>
      </c>
      <c r="E432" s="77"/>
      <c r="F432" s="69" t="str">
        <f t="shared" si="18"/>
        <v/>
      </c>
      <c r="G432" s="69" t="str">
        <f t="shared" si="19"/>
        <v/>
      </c>
    </row>
    <row r="433" spans="1:7" x14ac:dyDescent="0.25">
      <c r="A433" s="47" t="s">
        <v>1235</v>
      </c>
      <c r="B433" s="145" t="s">
        <v>1544</v>
      </c>
      <c r="C433" s="134" t="s">
        <v>183</v>
      </c>
      <c r="D433" s="154" t="s">
        <v>183</v>
      </c>
      <c r="E433" s="77"/>
      <c r="F433" s="69" t="str">
        <f t="shared" si="18"/>
        <v/>
      </c>
      <c r="G433" s="69" t="str">
        <f t="shared" si="19"/>
        <v/>
      </c>
    </row>
    <row r="434" spans="1:7" x14ac:dyDescent="0.25">
      <c r="A434" s="47" t="s">
        <v>1236</v>
      </c>
      <c r="B434" s="145"/>
      <c r="C434" s="134"/>
      <c r="D434" s="154"/>
      <c r="E434" s="77"/>
      <c r="F434" s="69" t="str">
        <f t="shared" si="18"/>
        <v/>
      </c>
      <c r="G434" s="69" t="str">
        <f t="shared" si="19"/>
        <v/>
      </c>
    </row>
    <row r="435" spans="1:7" x14ac:dyDescent="0.25">
      <c r="A435" s="47" t="s">
        <v>1237</v>
      </c>
      <c r="B435" s="145"/>
      <c r="C435" s="134"/>
      <c r="D435" s="154"/>
      <c r="E435" s="77"/>
      <c r="F435" s="69" t="str">
        <f t="shared" si="18"/>
        <v/>
      </c>
      <c r="G435" s="69" t="str">
        <f t="shared" si="19"/>
        <v/>
      </c>
    </row>
    <row r="436" spans="1:7" x14ac:dyDescent="0.25">
      <c r="A436" s="47" t="s">
        <v>1238</v>
      </c>
      <c r="B436" s="145"/>
      <c r="C436" s="134"/>
      <c r="D436" s="154"/>
      <c r="E436" s="77"/>
      <c r="F436" s="69" t="str">
        <f t="shared" si="18"/>
        <v/>
      </c>
      <c r="G436" s="69" t="str">
        <f t="shared" si="19"/>
        <v/>
      </c>
    </row>
    <row r="437" spans="1:7" x14ac:dyDescent="0.25">
      <c r="A437" s="47" t="s">
        <v>1239</v>
      </c>
      <c r="B437" s="145"/>
      <c r="C437" s="134"/>
      <c r="D437" s="154"/>
      <c r="E437" s="51"/>
      <c r="F437" s="69" t="str">
        <f t="shared" si="18"/>
        <v/>
      </c>
      <c r="G437" s="69" t="str">
        <f t="shared" si="19"/>
        <v/>
      </c>
    </row>
    <row r="438" spans="1:7" x14ac:dyDescent="0.25">
      <c r="A438" s="47" t="s">
        <v>1240</v>
      </c>
      <c r="B438" s="145"/>
      <c r="C438" s="134"/>
      <c r="D438" s="154"/>
      <c r="E438" s="51"/>
      <c r="F438" s="69" t="str">
        <f t="shared" si="18"/>
        <v/>
      </c>
      <c r="G438" s="69" t="str">
        <f t="shared" si="19"/>
        <v/>
      </c>
    </row>
    <row r="439" spans="1:7" x14ac:dyDescent="0.25">
      <c r="A439" s="47" t="s">
        <v>1241</v>
      </c>
      <c r="B439" s="145"/>
      <c r="C439" s="134"/>
      <c r="D439" s="154"/>
      <c r="E439" s="51"/>
      <c r="F439" s="69" t="str">
        <f t="shared" si="18"/>
        <v/>
      </c>
      <c r="G439" s="69" t="str">
        <f t="shared" si="19"/>
        <v/>
      </c>
    </row>
    <row r="440" spans="1:7" x14ac:dyDescent="0.25">
      <c r="A440" s="47" t="s">
        <v>1242</v>
      </c>
      <c r="B440" s="145"/>
      <c r="C440" s="134"/>
      <c r="D440" s="154"/>
      <c r="E440" s="51"/>
      <c r="F440" s="69" t="str">
        <f t="shared" si="18"/>
        <v/>
      </c>
      <c r="G440" s="69" t="str">
        <f t="shared" si="19"/>
        <v/>
      </c>
    </row>
    <row r="441" spans="1:7" x14ac:dyDescent="0.25">
      <c r="A441" s="47" t="s">
        <v>1243</v>
      </c>
      <c r="B441" s="145"/>
      <c r="C441" s="134"/>
      <c r="D441" s="154"/>
      <c r="E441" s="51"/>
      <c r="F441" s="69" t="str">
        <f t="shared" si="18"/>
        <v/>
      </c>
      <c r="G441" s="69" t="str">
        <f t="shared" si="19"/>
        <v/>
      </c>
    </row>
    <row r="442" spans="1:7" x14ac:dyDescent="0.25">
      <c r="A442" s="47" t="s">
        <v>1244</v>
      </c>
      <c r="B442" s="145"/>
      <c r="C442" s="134"/>
      <c r="D442" s="154"/>
      <c r="E442" s="51"/>
      <c r="F442" s="69" t="str">
        <f t="shared" si="18"/>
        <v/>
      </c>
      <c r="G442" s="69" t="str">
        <f t="shared" si="19"/>
        <v/>
      </c>
    </row>
    <row r="443" spans="1:7" x14ac:dyDescent="0.25">
      <c r="A443" s="47" t="s">
        <v>1245</v>
      </c>
      <c r="B443" s="145"/>
      <c r="C443" s="134"/>
      <c r="D443" s="154"/>
      <c r="F443" s="69" t="str">
        <f t="shared" si="18"/>
        <v/>
      </c>
      <c r="G443" s="69" t="str">
        <f t="shared" si="19"/>
        <v/>
      </c>
    </row>
    <row r="444" spans="1:7" x14ac:dyDescent="0.25">
      <c r="A444" s="47" t="s">
        <v>1246</v>
      </c>
      <c r="B444" s="145"/>
      <c r="C444" s="134"/>
      <c r="D444" s="154"/>
      <c r="E444" s="129"/>
      <c r="F444" s="69" t="str">
        <f t="shared" si="18"/>
        <v/>
      </c>
      <c r="G444" s="69" t="str">
        <f t="shared" si="19"/>
        <v/>
      </c>
    </row>
    <row r="445" spans="1:7" x14ac:dyDescent="0.25">
      <c r="A445" s="47" t="s">
        <v>1247</v>
      </c>
      <c r="B445" s="145"/>
      <c r="C445" s="134"/>
      <c r="D445" s="154"/>
      <c r="E445" s="129"/>
      <c r="F445" s="69" t="str">
        <f t="shared" si="18"/>
        <v/>
      </c>
      <c r="G445" s="69" t="str">
        <f t="shared" si="19"/>
        <v/>
      </c>
    </row>
    <row r="446" spans="1:7" x14ac:dyDescent="0.25">
      <c r="A446" s="47" t="s">
        <v>1248</v>
      </c>
      <c r="B446" s="145"/>
      <c r="C446" s="134"/>
      <c r="D446" s="154"/>
      <c r="E446" s="129"/>
      <c r="F446" s="69" t="str">
        <f t="shared" si="18"/>
        <v/>
      </c>
      <c r="G446" s="69" t="str">
        <f t="shared" si="19"/>
        <v/>
      </c>
    </row>
    <row r="447" spans="1:7" x14ac:dyDescent="0.25">
      <c r="A447" s="47" t="s">
        <v>1249</v>
      </c>
      <c r="B447" s="145"/>
      <c r="C447" s="134"/>
      <c r="D447" s="154"/>
      <c r="E447" s="129"/>
      <c r="F447" s="69" t="str">
        <f t="shared" si="18"/>
        <v/>
      </c>
      <c r="G447" s="69" t="str">
        <f t="shared" si="19"/>
        <v/>
      </c>
    </row>
    <row r="448" spans="1:7" x14ac:dyDescent="0.25">
      <c r="A448" s="47" t="s">
        <v>1250</v>
      </c>
      <c r="B448" s="145"/>
      <c r="C448" s="134"/>
      <c r="D448" s="154"/>
      <c r="E448" s="129"/>
      <c r="F448" s="69" t="str">
        <f t="shared" si="18"/>
        <v/>
      </c>
      <c r="G448" s="69" t="str">
        <f t="shared" si="19"/>
        <v/>
      </c>
    </row>
    <row r="449" spans="1:7" x14ac:dyDescent="0.25">
      <c r="A449" s="47" t="s">
        <v>1251</v>
      </c>
      <c r="B449" s="145"/>
      <c r="C449" s="134"/>
      <c r="D449" s="154"/>
      <c r="E449" s="129"/>
      <c r="F449" s="69" t="str">
        <f t="shared" si="18"/>
        <v/>
      </c>
      <c r="G449" s="69" t="str">
        <f t="shared" si="19"/>
        <v/>
      </c>
    </row>
    <row r="450" spans="1:7" x14ac:dyDescent="0.25">
      <c r="A450" s="47" t="s">
        <v>1252</v>
      </c>
      <c r="B450" s="145"/>
      <c r="C450" s="134"/>
      <c r="D450" s="154"/>
      <c r="E450" s="129"/>
      <c r="F450" s="69" t="str">
        <f t="shared" si="18"/>
        <v/>
      </c>
      <c r="G450" s="69" t="str">
        <f t="shared" si="19"/>
        <v/>
      </c>
    </row>
    <row r="451" spans="1:7" x14ac:dyDescent="0.25">
      <c r="A451" s="47" t="s">
        <v>1253</v>
      </c>
      <c r="B451" s="145"/>
      <c r="C451" s="134"/>
      <c r="D451" s="154"/>
      <c r="E451" s="129"/>
      <c r="F451" s="69" t="str">
        <f t="shared" si="18"/>
        <v/>
      </c>
      <c r="G451" s="69" t="str">
        <f t="shared" si="19"/>
        <v/>
      </c>
    </row>
    <row r="452" spans="1:7" x14ac:dyDescent="0.25">
      <c r="A452" s="47" t="s">
        <v>1254</v>
      </c>
      <c r="B452" s="60" t="s">
        <v>259</v>
      </c>
      <c r="C452" s="72">
        <f>SUM(C428:C451)</f>
        <v>0</v>
      </c>
      <c r="D452" s="130">
        <f>SUM(D428:D451)</f>
        <v>0</v>
      </c>
      <c r="E452" s="129"/>
      <c r="F452" s="131">
        <f>SUM(F428:F451)</f>
        <v>0</v>
      </c>
      <c r="G452" s="131">
        <f>SUM(G428:G451)</f>
        <v>0</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t="s">
        <v>183</v>
      </c>
      <c r="D454" s="53" t="s">
        <v>183</v>
      </c>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t="s">
        <v>183</v>
      </c>
      <c r="D457" s="154" t="s">
        <v>183</v>
      </c>
      <c r="F457" s="69" t="str">
        <f>IF($C$465=0,"",IF(C457="[for completion]","",C457/$C$465))</f>
        <v/>
      </c>
      <c r="G457" s="69" t="str">
        <f>IF($D$465=0,"",IF(D457="[for completion]","",D457/$D$465))</f>
        <v/>
      </c>
    </row>
    <row r="458" spans="1:7" x14ac:dyDescent="0.25">
      <c r="A458" s="47" t="s">
        <v>1258</v>
      </c>
      <c r="B458" s="47" t="s">
        <v>976</v>
      </c>
      <c r="C458" s="134" t="s">
        <v>183</v>
      </c>
      <c r="D458" s="154" t="s">
        <v>183</v>
      </c>
      <c r="F458" s="69" t="str">
        <f t="shared" ref="F458:F471" si="20">IF($C$465=0,"",IF(C458="[for completion]","",C458/$C$465))</f>
        <v/>
      </c>
      <c r="G458" s="69" t="str">
        <f t="shared" ref="G458:G471" si="21">IF($D$465=0,"",IF(D458="[for completion]","",D458/$D$465))</f>
        <v/>
      </c>
    </row>
    <row r="459" spans="1:7" x14ac:dyDescent="0.25">
      <c r="A459" s="47" t="s">
        <v>1259</v>
      </c>
      <c r="B459" s="47" t="s">
        <v>978</v>
      </c>
      <c r="C459" s="134" t="s">
        <v>183</v>
      </c>
      <c r="D459" s="154" t="s">
        <v>183</v>
      </c>
      <c r="F459" s="69" t="str">
        <f t="shared" si="20"/>
        <v/>
      </c>
      <c r="G459" s="69" t="str">
        <f t="shared" si="21"/>
        <v/>
      </c>
    </row>
    <row r="460" spans="1:7" x14ac:dyDescent="0.25">
      <c r="A460" s="47" t="s">
        <v>1260</v>
      </c>
      <c r="B460" s="47" t="s">
        <v>980</v>
      </c>
      <c r="C460" s="134" t="s">
        <v>183</v>
      </c>
      <c r="D460" s="154" t="s">
        <v>183</v>
      </c>
      <c r="F460" s="69" t="str">
        <f t="shared" si="20"/>
        <v/>
      </c>
      <c r="G460" s="69" t="str">
        <f t="shared" si="21"/>
        <v/>
      </c>
    </row>
    <row r="461" spans="1:7" x14ac:dyDescent="0.25">
      <c r="A461" s="47" t="s">
        <v>1261</v>
      </c>
      <c r="B461" s="47" t="s">
        <v>982</v>
      </c>
      <c r="C461" s="134" t="s">
        <v>183</v>
      </c>
      <c r="D461" s="154" t="s">
        <v>183</v>
      </c>
      <c r="F461" s="69" t="str">
        <f t="shared" si="20"/>
        <v/>
      </c>
      <c r="G461" s="69" t="str">
        <f t="shared" si="21"/>
        <v/>
      </c>
    </row>
    <row r="462" spans="1:7" x14ac:dyDescent="0.25">
      <c r="A462" s="47" t="s">
        <v>1262</v>
      </c>
      <c r="B462" s="47" t="s">
        <v>984</v>
      </c>
      <c r="C462" s="134" t="s">
        <v>183</v>
      </c>
      <c r="D462" s="154" t="s">
        <v>183</v>
      </c>
      <c r="F462" s="69" t="str">
        <f t="shared" si="20"/>
        <v/>
      </c>
      <c r="G462" s="69" t="str">
        <f t="shared" si="21"/>
        <v/>
      </c>
    </row>
    <row r="463" spans="1:7" x14ac:dyDescent="0.25">
      <c r="A463" s="47" t="s">
        <v>1263</v>
      </c>
      <c r="B463" s="47" t="s">
        <v>986</v>
      </c>
      <c r="C463" s="134" t="s">
        <v>183</v>
      </c>
      <c r="D463" s="154" t="s">
        <v>183</v>
      </c>
      <c r="F463" s="69" t="str">
        <f t="shared" si="20"/>
        <v/>
      </c>
      <c r="G463" s="69" t="str">
        <f t="shared" si="21"/>
        <v/>
      </c>
    </row>
    <row r="464" spans="1:7" x14ac:dyDescent="0.25">
      <c r="A464" s="47" t="s">
        <v>1264</v>
      </c>
      <c r="B464" s="47" t="s">
        <v>988</v>
      </c>
      <c r="C464" s="134" t="s">
        <v>183</v>
      </c>
      <c r="D464" s="154" t="s">
        <v>183</v>
      </c>
      <c r="F464" s="69" t="str">
        <f t="shared" si="20"/>
        <v/>
      </c>
      <c r="G464" s="69" t="str">
        <f t="shared" si="21"/>
        <v/>
      </c>
    </row>
    <row r="465" spans="1:7" x14ac:dyDescent="0.25">
      <c r="A465" s="47" t="s">
        <v>1265</v>
      </c>
      <c r="B465" s="71" t="s">
        <v>259</v>
      </c>
      <c r="C465" s="86">
        <f>SUM(C457:C464)</f>
        <v>0</v>
      </c>
      <c r="D465" s="115">
        <f>SUM(D457:D464)</f>
        <v>0</v>
      </c>
      <c r="F465" s="111">
        <f>SUM(F457:F464)</f>
        <v>0</v>
      </c>
      <c r="G465" s="111">
        <f>SUM(G457:G464)</f>
        <v>0</v>
      </c>
    </row>
    <row r="466" spans="1:7" outlineLevel="1" x14ac:dyDescent="0.25">
      <c r="A466" s="47" t="s">
        <v>1266</v>
      </c>
      <c r="B466" s="112" t="s">
        <v>991</v>
      </c>
      <c r="C466" s="29"/>
      <c r="D466" s="114"/>
      <c r="F466" s="69" t="str">
        <f t="shared" si="20"/>
        <v/>
      </c>
      <c r="G466" s="69" t="str">
        <f t="shared" si="21"/>
        <v/>
      </c>
    </row>
    <row r="467" spans="1:7" outlineLevel="1" x14ac:dyDescent="0.25">
      <c r="A467" s="47" t="s">
        <v>1267</v>
      </c>
      <c r="B467" s="112" t="s">
        <v>993</v>
      </c>
      <c r="C467" s="29"/>
      <c r="D467" s="114"/>
      <c r="F467" s="69" t="str">
        <f t="shared" si="20"/>
        <v/>
      </c>
      <c r="G467" s="69" t="str">
        <f t="shared" si="21"/>
        <v/>
      </c>
    </row>
    <row r="468" spans="1:7" outlineLevel="1" x14ac:dyDescent="0.25">
      <c r="A468" s="47" t="s">
        <v>1268</v>
      </c>
      <c r="B468" s="112" t="s">
        <v>995</v>
      </c>
      <c r="C468" s="29"/>
      <c r="D468" s="114"/>
      <c r="F468" s="69" t="str">
        <f t="shared" si="20"/>
        <v/>
      </c>
      <c r="G468" s="69" t="str">
        <f t="shared" si="21"/>
        <v/>
      </c>
    </row>
    <row r="469" spans="1:7" outlineLevel="1" x14ac:dyDescent="0.25">
      <c r="A469" s="47" t="s">
        <v>1269</v>
      </c>
      <c r="B469" s="112" t="s">
        <v>997</v>
      </c>
      <c r="C469" s="29"/>
      <c r="D469" s="114"/>
      <c r="F469" s="69" t="str">
        <f t="shared" si="20"/>
        <v/>
      </c>
      <c r="G469" s="69" t="str">
        <f t="shared" si="21"/>
        <v/>
      </c>
    </row>
    <row r="470" spans="1:7" outlineLevel="1" x14ac:dyDescent="0.25">
      <c r="A470" s="47" t="s">
        <v>1270</v>
      </c>
      <c r="B470" s="112" t="s">
        <v>999</v>
      </c>
      <c r="C470" s="29"/>
      <c r="D470" s="114"/>
      <c r="F470" s="69" t="str">
        <f t="shared" si="20"/>
        <v/>
      </c>
      <c r="G470" s="69" t="str">
        <f t="shared" si="21"/>
        <v/>
      </c>
    </row>
    <row r="471" spans="1:7" outlineLevel="1" x14ac:dyDescent="0.25">
      <c r="A471" s="47" t="s">
        <v>1271</v>
      </c>
      <c r="B471" s="112" t="s">
        <v>1001</v>
      </c>
      <c r="C471" s="29"/>
      <c r="D471" s="114"/>
      <c r="F471" s="69" t="str">
        <f t="shared" si="20"/>
        <v/>
      </c>
      <c r="G471" s="69" t="str">
        <f t="shared" si="21"/>
        <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t="s">
        <v>183</v>
      </c>
      <c r="G498" s="34"/>
    </row>
    <row r="499" spans="1:7" x14ac:dyDescent="0.25">
      <c r="A499" s="47" t="s">
        <v>1299</v>
      </c>
      <c r="B499" s="60" t="s">
        <v>1300</v>
      </c>
      <c r="C499" s="122" t="s">
        <v>183</v>
      </c>
      <c r="G499" s="34"/>
    </row>
    <row r="500" spans="1:7" x14ac:dyDescent="0.25">
      <c r="A500" s="47" t="s">
        <v>1301</v>
      </c>
      <c r="B500" s="60" t="s">
        <v>1302</v>
      </c>
      <c r="C500" s="122" t="s">
        <v>183</v>
      </c>
      <c r="G500" s="34"/>
    </row>
    <row r="501" spans="1:7" x14ac:dyDescent="0.25">
      <c r="A501" s="47" t="s">
        <v>1303</v>
      </c>
      <c r="B501" s="60" t="s">
        <v>1304</v>
      </c>
      <c r="C501" s="122" t="s">
        <v>183</v>
      </c>
      <c r="G501" s="34"/>
    </row>
    <row r="502" spans="1:7" x14ac:dyDescent="0.25">
      <c r="A502" s="47" t="s">
        <v>1305</v>
      </c>
      <c r="B502" s="60" t="s">
        <v>1306</v>
      </c>
      <c r="C502" s="122" t="s">
        <v>183</v>
      </c>
      <c r="G502" s="34"/>
    </row>
    <row r="503" spans="1:7" x14ac:dyDescent="0.25">
      <c r="A503" s="47" t="s">
        <v>1307</v>
      </c>
      <c r="B503" s="60" t="s">
        <v>1308</v>
      </c>
      <c r="C503" s="122" t="s">
        <v>183</v>
      </c>
      <c r="G503" s="34"/>
    </row>
    <row r="504" spans="1:7" x14ac:dyDescent="0.25">
      <c r="A504" s="47" t="s">
        <v>1309</v>
      </c>
      <c r="B504" s="60" t="s">
        <v>1310</v>
      </c>
      <c r="C504" s="122" t="s">
        <v>183</v>
      </c>
      <c r="G504" s="34"/>
    </row>
    <row r="505" spans="1:7" x14ac:dyDescent="0.25">
      <c r="A505" s="47" t="s">
        <v>1311</v>
      </c>
      <c r="B505" s="60" t="s">
        <v>1312</v>
      </c>
      <c r="C505" s="122" t="s">
        <v>183</v>
      </c>
      <c r="G505" s="34"/>
    </row>
    <row r="506" spans="1:7" x14ac:dyDescent="0.25">
      <c r="A506" s="47" t="s">
        <v>1313</v>
      </c>
      <c r="B506" s="60" t="s">
        <v>1314</v>
      </c>
      <c r="C506" s="122" t="s">
        <v>183</v>
      </c>
      <c r="G506" s="34"/>
    </row>
    <row r="507" spans="1:7" x14ac:dyDescent="0.25">
      <c r="A507" s="47" t="s">
        <v>1315</v>
      </c>
      <c r="B507" s="60" t="s">
        <v>1316</v>
      </c>
      <c r="C507" s="122" t="s">
        <v>183</v>
      </c>
      <c r="G507" s="34"/>
    </row>
    <row r="508" spans="1:7" x14ac:dyDescent="0.25">
      <c r="A508" s="47" t="s">
        <v>1317</v>
      </c>
      <c r="B508" s="60" t="s">
        <v>1318</v>
      </c>
      <c r="C508" s="122" t="s">
        <v>183</v>
      </c>
      <c r="G508" s="34"/>
    </row>
    <row r="509" spans="1:7" x14ac:dyDescent="0.25">
      <c r="A509" s="47" t="s">
        <v>1319</v>
      </c>
      <c r="B509" s="60" t="s">
        <v>1320</v>
      </c>
      <c r="C509" s="122" t="s">
        <v>183</v>
      </c>
      <c r="G509" s="34"/>
    </row>
    <row r="510" spans="1:7" x14ac:dyDescent="0.25">
      <c r="A510" s="47" t="s">
        <v>1321</v>
      </c>
      <c r="B510" s="60" t="s">
        <v>257</v>
      </c>
      <c r="C510" s="122" t="s">
        <v>183</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t="s">
        <v>183</v>
      </c>
      <c r="D604" s="134" t="s">
        <v>183</v>
      </c>
      <c r="E604" s="136"/>
      <c r="F604" s="134"/>
      <c r="G604" s="134"/>
    </row>
    <row r="605" spans="1:7" x14ac:dyDescent="0.25">
      <c r="A605" s="47" t="s">
        <v>1420</v>
      </c>
      <c r="B605" s="60" t="s">
        <v>1300</v>
      </c>
      <c r="C605" s="134" t="s">
        <v>183</v>
      </c>
      <c r="D605" s="134" t="s">
        <v>183</v>
      </c>
      <c r="E605" s="136"/>
      <c r="F605" s="134"/>
      <c r="G605" s="134"/>
    </row>
    <row r="606" spans="1:7" x14ac:dyDescent="0.25">
      <c r="A606" s="47" t="s">
        <v>1421</v>
      </c>
      <c r="B606" s="60" t="s">
        <v>1302</v>
      </c>
      <c r="C606" s="134" t="s">
        <v>183</v>
      </c>
      <c r="D606" s="134" t="s">
        <v>183</v>
      </c>
      <c r="E606" s="136"/>
      <c r="F606" s="134"/>
      <c r="G606" s="134"/>
    </row>
    <row r="607" spans="1:7" x14ac:dyDescent="0.25">
      <c r="A607" s="47" t="s">
        <v>1422</v>
      </c>
      <c r="B607" s="60" t="s">
        <v>1304</v>
      </c>
      <c r="C607" s="134" t="s">
        <v>183</v>
      </c>
      <c r="D607" s="134" t="s">
        <v>183</v>
      </c>
      <c r="E607" s="136"/>
      <c r="F607" s="134"/>
      <c r="G607" s="134"/>
    </row>
    <row r="608" spans="1:7" x14ac:dyDescent="0.25">
      <c r="A608" s="47" t="s">
        <v>1423</v>
      </c>
      <c r="B608" s="60" t="s">
        <v>1306</v>
      </c>
      <c r="C608" s="134" t="s">
        <v>183</v>
      </c>
      <c r="D608" s="134" t="s">
        <v>183</v>
      </c>
      <c r="E608" s="136"/>
      <c r="F608" s="134"/>
      <c r="G608" s="134"/>
    </row>
    <row r="609" spans="1:7" x14ac:dyDescent="0.25">
      <c r="A609" s="47" t="s">
        <v>1424</v>
      </c>
      <c r="B609" s="60" t="s">
        <v>1308</v>
      </c>
      <c r="C609" s="134" t="s">
        <v>183</v>
      </c>
      <c r="D609" s="134" t="s">
        <v>183</v>
      </c>
      <c r="E609" s="136"/>
      <c r="F609" s="134"/>
      <c r="G609" s="134"/>
    </row>
    <row r="610" spans="1:7" x14ac:dyDescent="0.25">
      <c r="A610" s="47" t="s">
        <v>1425</v>
      </c>
      <c r="B610" s="60" t="s">
        <v>1310</v>
      </c>
      <c r="C610" s="134" t="s">
        <v>183</v>
      </c>
      <c r="D610" s="134" t="s">
        <v>183</v>
      </c>
      <c r="E610" s="136"/>
      <c r="F610" s="134"/>
      <c r="G610" s="134"/>
    </row>
    <row r="611" spans="1:7" x14ac:dyDescent="0.25">
      <c r="A611" s="47" t="s">
        <v>1426</v>
      </c>
      <c r="B611" s="60" t="s">
        <v>1312</v>
      </c>
      <c r="C611" s="134" t="s">
        <v>183</v>
      </c>
      <c r="D611" s="134" t="s">
        <v>183</v>
      </c>
      <c r="E611" s="136"/>
      <c r="F611" s="134"/>
      <c r="G611" s="134"/>
    </row>
    <row r="612" spans="1:7" x14ac:dyDescent="0.25">
      <c r="A612" s="47" t="s">
        <v>1427</v>
      </c>
      <c r="B612" s="60" t="s">
        <v>1314</v>
      </c>
      <c r="C612" s="134" t="s">
        <v>183</v>
      </c>
      <c r="D612" s="134" t="s">
        <v>183</v>
      </c>
      <c r="E612" s="136"/>
      <c r="F612" s="134"/>
      <c r="G612" s="134"/>
    </row>
    <row r="613" spans="1:7" x14ac:dyDescent="0.25">
      <c r="A613" s="47" t="s">
        <v>1428</v>
      </c>
      <c r="B613" s="60" t="s">
        <v>1316</v>
      </c>
      <c r="C613" s="134" t="s">
        <v>183</v>
      </c>
      <c r="D613" s="134" t="s">
        <v>183</v>
      </c>
      <c r="E613" s="136"/>
      <c r="F613" s="134"/>
      <c r="G613" s="134"/>
    </row>
    <row r="614" spans="1:7" x14ac:dyDescent="0.25">
      <c r="A614" s="47" t="s">
        <v>1429</v>
      </c>
      <c r="B614" s="60" t="s">
        <v>1318</v>
      </c>
      <c r="C614" s="134" t="s">
        <v>183</v>
      </c>
      <c r="D614" s="134" t="s">
        <v>183</v>
      </c>
      <c r="E614" s="136"/>
      <c r="F614" s="134"/>
      <c r="G614" s="134"/>
    </row>
    <row r="615" spans="1:7" x14ac:dyDescent="0.25">
      <c r="A615" s="47" t="s">
        <v>1430</v>
      </c>
      <c r="B615" s="60" t="s">
        <v>1320</v>
      </c>
      <c r="C615" s="134" t="s">
        <v>183</v>
      </c>
      <c r="D615" s="134" t="s">
        <v>183</v>
      </c>
      <c r="E615" s="136"/>
      <c r="F615" s="134"/>
      <c r="G615" s="134"/>
    </row>
    <row r="616" spans="1:7" x14ac:dyDescent="0.25">
      <c r="A616" s="47" t="s">
        <v>1431</v>
      </c>
      <c r="B616" s="60" t="s">
        <v>257</v>
      </c>
      <c r="C616" s="134" t="s">
        <v>183</v>
      </c>
      <c r="D616" s="134" t="s">
        <v>183</v>
      </c>
      <c r="E616" s="136"/>
      <c r="F616" s="134"/>
      <c r="G616" s="134"/>
    </row>
    <row r="617" spans="1:7" x14ac:dyDescent="0.25">
      <c r="A617" s="47" t="s">
        <v>1432</v>
      </c>
      <c r="B617" s="60" t="s">
        <v>259</v>
      </c>
      <c r="C617" s="86">
        <f>SUM(C604:C616)</f>
        <v>0</v>
      </c>
      <c r="D617" s="86">
        <f>SUM(D604:D616)</f>
        <v>0</v>
      </c>
      <c r="E617" s="31"/>
      <c r="F617" s="29"/>
      <c r="G617" s="69" t="str">
        <f>IF($D$393=0,"",IF(#REF!="[For completion]","",#REF!/$D$393))</f>
        <v/>
      </c>
    </row>
    <row r="618" spans="1:7" x14ac:dyDescent="0.25">
      <c r="A618" s="47" t="s">
        <v>1433</v>
      </c>
      <c r="B618" s="47" t="s">
        <v>1188</v>
      </c>
      <c r="C618" s="2"/>
      <c r="D618" s="2"/>
      <c r="E618" s="2"/>
      <c r="F618" s="134"/>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982BD-7C66-4F97-A1FC-693DBC50B213}">
  <sheetPr>
    <tabColor rgb="FFE36E00"/>
  </sheetPr>
  <dimension ref="A1:F25"/>
  <sheetViews>
    <sheetView workbookViewId="0">
      <selection activeCell="E28" sqref="E28"/>
    </sheetView>
  </sheetViews>
  <sheetFormatPr defaultRowHeight="15" x14ac:dyDescent="0.25"/>
  <cols>
    <col min="1" max="1" width="14" bestFit="1" customWidth="1"/>
    <col min="2" max="2" width="9" bestFit="1" customWidth="1"/>
    <col min="3" max="3" width="17.5703125" customWidth="1"/>
    <col min="4" max="4" width="14.28515625" customWidth="1"/>
    <col min="5" max="5" width="10.140625" bestFit="1" customWidth="1"/>
    <col min="6" max="6" width="22.85546875" bestFit="1" customWidth="1"/>
    <col min="7" max="7" width="24.140625" customWidth="1"/>
  </cols>
  <sheetData>
    <row r="1" spans="1:6" ht="30" x14ac:dyDescent="0.25">
      <c r="A1" s="139" t="s">
        <v>1553</v>
      </c>
      <c r="B1" s="139" t="s">
        <v>1554</v>
      </c>
      <c r="C1" s="139" t="s">
        <v>1555</v>
      </c>
      <c r="D1" s="139" t="s">
        <v>1556</v>
      </c>
      <c r="E1" s="139" t="s">
        <v>1557</v>
      </c>
      <c r="F1" s="139" t="s">
        <v>1584</v>
      </c>
    </row>
    <row r="2" spans="1:6" x14ac:dyDescent="0.25">
      <c r="A2" s="185" t="s">
        <v>1558</v>
      </c>
      <c r="B2" s="185" t="s">
        <v>339</v>
      </c>
      <c r="C2" s="188">
        <v>4500000</v>
      </c>
      <c r="D2" s="186">
        <v>0</v>
      </c>
      <c r="E2" s="187">
        <v>46478</v>
      </c>
      <c r="F2" s="187" t="s">
        <v>1559</v>
      </c>
    </row>
    <row r="3" spans="1:6" x14ac:dyDescent="0.25">
      <c r="A3" s="185" t="s">
        <v>1560</v>
      </c>
      <c r="B3" s="185" t="s">
        <v>339</v>
      </c>
      <c r="C3" s="188">
        <v>5500000</v>
      </c>
      <c r="D3" s="186">
        <v>0</v>
      </c>
      <c r="E3" s="187">
        <v>46539</v>
      </c>
      <c r="F3" s="187" t="s">
        <v>1559</v>
      </c>
    </row>
    <row r="4" spans="1:6" x14ac:dyDescent="0.25">
      <c r="A4" s="185" t="s">
        <v>1561</v>
      </c>
      <c r="B4" s="185" t="s">
        <v>339</v>
      </c>
      <c r="C4" s="188">
        <v>6000000</v>
      </c>
      <c r="D4" s="186">
        <v>0</v>
      </c>
      <c r="E4" s="187">
        <v>46631</v>
      </c>
      <c r="F4" s="187" t="s">
        <v>1559</v>
      </c>
    </row>
    <row r="5" spans="1:6" x14ac:dyDescent="0.25">
      <c r="A5" s="185" t="s">
        <v>1562</v>
      </c>
      <c r="B5" s="185" t="s">
        <v>339</v>
      </c>
      <c r="C5" s="188">
        <v>500000000</v>
      </c>
      <c r="D5" s="186">
        <v>0.625</v>
      </c>
      <c r="E5" s="187">
        <v>49114</v>
      </c>
      <c r="F5" s="187" t="s">
        <v>1559</v>
      </c>
    </row>
    <row r="6" spans="1:6" x14ac:dyDescent="0.25">
      <c r="A6" s="185" t="s">
        <v>1563</v>
      </c>
      <c r="B6" s="185" t="s">
        <v>339</v>
      </c>
      <c r="C6" s="188">
        <v>500000000</v>
      </c>
      <c r="D6" s="186">
        <v>0.01</v>
      </c>
      <c r="E6" s="187">
        <v>47393</v>
      </c>
      <c r="F6" s="187" t="s">
        <v>1559</v>
      </c>
    </row>
    <row r="7" spans="1:6" x14ac:dyDescent="0.25">
      <c r="A7" s="185" t="s">
        <v>1564</v>
      </c>
      <c r="B7" s="185" t="s">
        <v>339</v>
      </c>
      <c r="C7" s="188">
        <v>500000000</v>
      </c>
      <c r="D7" s="186">
        <v>0.01</v>
      </c>
      <c r="E7" s="187">
        <v>46773</v>
      </c>
      <c r="F7" s="187" t="s">
        <v>1559</v>
      </c>
    </row>
    <row r="8" spans="1:6" x14ac:dyDescent="0.25">
      <c r="A8" s="185" t="s">
        <v>1565</v>
      </c>
      <c r="B8" s="185" t="s">
        <v>339</v>
      </c>
      <c r="C8" s="188">
        <v>750000000</v>
      </c>
      <c r="D8" s="186">
        <v>0.01</v>
      </c>
      <c r="E8" s="187">
        <v>47749</v>
      </c>
      <c r="F8" s="187" t="s">
        <v>1559</v>
      </c>
    </row>
    <row r="9" spans="1:6" x14ac:dyDescent="0.25">
      <c r="A9" s="185" t="s">
        <v>1566</v>
      </c>
      <c r="B9" s="185" t="s">
        <v>339</v>
      </c>
      <c r="C9" s="188">
        <v>500000000</v>
      </c>
      <c r="D9" s="186">
        <v>0.01</v>
      </c>
      <c r="E9" s="187">
        <v>49632</v>
      </c>
      <c r="F9" s="187" t="s">
        <v>1559</v>
      </c>
    </row>
    <row r="10" spans="1:6" x14ac:dyDescent="0.25">
      <c r="A10" s="185" t="s">
        <v>1567</v>
      </c>
      <c r="B10" s="185" t="s">
        <v>339</v>
      </c>
      <c r="C10" s="188">
        <v>500000000</v>
      </c>
      <c r="D10" s="186">
        <v>0.375</v>
      </c>
      <c r="E10" s="187">
        <v>51585</v>
      </c>
      <c r="F10" s="187" t="s">
        <v>1559</v>
      </c>
    </row>
    <row r="11" spans="1:6" x14ac:dyDescent="0.25">
      <c r="A11" s="185" t="s">
        <v>1568</v>
      </c>
      <c r="B11" s="185" t="s">
        <v>339</v>
      </c>
      <c r="C11" s="188">
        <v>500000000</v>
      </c>
      <c r="D11" s="186">
        <v>0.1</v>
      </c>
      <c r="E11" s="187">
        <v>47980</v>
      </c>
      <c r="F11" s="187" t="s">
        <v>1559</v>
      </c>
    </row>
    <row r="12" spans="1:6" x14ac:dyDescent="0.25">
      <c r="A12" s="185" t="s">
        <v>1569</v>
      </c>
      <c r="B12" s="185" t="s">
        <v>339</v>
      </c>
      <c r="C12" s="188">
        <v>500000000</v>
      </c>
      <c r="D12" s="186">
        <v>0.01</v>
      </c>
      <c r="E12" s="187">
        <v>47364</v>
      </c>
      <c r="F12" s="187" t="s">
        <v>1559</v>
      </c>
    </row>
    <row r="13" spans="1:6" x14ac:dyDescent="0.25">
      <c r="A13" s="185" t="s">
        <v>1570</v>
      </c>
      <c r="B13" s="185" t="s">
        <v>339</v>
      </c>
      <c r="C13" s="188">
        <v>500000000</v>
      </c>
      <c r="D13" s="186">
        <v>0.25</v>
      </c>
      <c r="E13" s="187">
        <v>48225</v>
      </c>
      <c r="F13" s="187" t="s">
        <v>1559</v>
      </c>
    </row>
    <row r="14" spans="1:6" x14ac:dyDescent="0.25">
      <c r="A14" s="185" t="s">
        <v>1571</v>
      </c>
      <c r="B14" s="185" t="s">
        <v>339</v>
      </c>
      <c r="C14" s="188">
        <v>750000000</v>
      </c>
      <c r="D14" s="186">
        <v>1.125</v>
      </c>
      <c r="E14" s="187">
        <v>46965</v>
      </c>
      <c r="F14" s="187" t="s">
        <v>1559</v>
      </c>
    </row>
    <row r="15" spans="1:6" x14ac:dyDescent="0.25">
      <c r="A15" s="185" t="s">
        <v>1572</v>
      </c>
      <c r="B15" s="185" t="s">
        <v>339</v>
      </c>
      <c r="C15" s="188">
        <v>750000000</v>
      </c>
      <c r="D15" s="186">
        <v>1.75</v>
      </c>
      <c r="E15" s="187">
        <v>47550</v>
      </c>
      <c r="F15" s="187">
        <v>47915</v>
      </c>
    </row>
    <row r="16" spans="1:6" x14ac:dyDescent="0.25">
      <c r="A16" s="185" t="s">
        <v>1573</v>
      </c>
      <c r="B16" s="185" t="s">
        <v>339</v>
      </c>
      <c r="C16" s="188">
        <v>1250000000</v>
      </c>
      <c r="D16" s="186">
        <v>2</v>
      </c>
      <c r="E16" s="187">
        <v>48451</v>
      </c>
      <c r="F16" s="187">
        <v>48816</v>
      </c>
    </row>
    <row r="17" spans="1:6" x14ac:dyDescent="0.25">
      <c r="A17" s="185" t="s">
        <v>1574</v>
      </c>
      <c r="B17" s="185" t="s">
        <v>339</v>
      </c>
      <c r="C17" s="188">
        <v>750000000</v>
      </c>
      <c r="D17" s="186">
        <v>3</v>
      </c>
      <c r="E17" s="187">
        <v>46524</v>
      </c>
      <c r="F17" s="187">
        <v>46890</v>
      </c>
    </row>
    <row r="18" spans="1:6" x14ac:dyDescent="0.25">
      <c r="A18" s="185" t="s">
        <v>1575</v>
      </c>
      <c r="B18" s="185" t="s">
        <v>339</v>
      </c>
      <c r="C18" s="188">
        <v>850000000</v>
      </c>
      <c r="D18" s="186">
        <v>3.125</v>
      </c>
      <c r="E18" s="187">
        <v>47130</v>
      </c>
      <c r="F18" s="187">
        <v>47495</v>
      </c>
    </row>
    <row r="19" spans="1:6" x14ac:dyDescent="0.25">
      <c r="A19" s="185" t="s">
        <v>1576</v>
      </c>
      <c r="B19" s="185" t="s">
        <v>339</v>
      </c>
      <c r="C19" s="188">
        <v>20000000</v>
      </c>
      <c r="D19" s="186" t="s">
        <v>1577</v>
      </c>
      <c r="E19" s="187">
        <v>46769</v>
      </c>
      <c r="F19" s="187">
        <v>47135</v>
      </c>
    </row>
    <row r="20" spans="1:6" x14ac:dyDescent="0.25">
      <c r="A20" s="185" t="s">
        <v>1578</v>
      </c>
      <c r="B20" s="185" t="s">
        <v>348</v>
      </c>
      <c r="C20" s="188">
        <v>140000000</v>
      </c>
      <c r="D20" s="186">
        <v>1.585</v>
      </c>
      <c r="E20" s="187">
        <v>46372</v>
      </c>
      <c r="F20" s="187">
        <v>46737</v>
      </c>
    </row>
    <row r="21" spans="1:6" x14ac:dyDescent="0.25">
      <c r="A21" s="185" t="s">
        <v>1579</v>
      </c>
      <c r="B21" s="185" t="s">
        <v>348</v>
      </c>
      <c r="C21" s="188">
        <v>180000000</v>
      </c>
      <c r="D21" s="186">
        <v>2.0525000000000002</v>
      </c>
      <c r="E21" s="187">
        <v>46857</v>
      </c>
      <c r="F21" s="187">
        <v>47222</v>
      </c>
    </row>
    <row r="22" spans="1:6" x14ac:dyDescent="0.25">
      <c r="A22" s="185" t="s">
        <v>1580</v>
      </c>
      <c r="B22" s="185" t="s">
        <v>339</v>
      </c>
      <c r="C22" s="188">
        <v>750000000</v>
      </c>
      <c r="D22" s="186">
        <v>3.375</v>
      </c>
      <c r="E22" s="187">
        <v>46146</v>
      </c>
      <c r="F22" s="187">
        <v>46511</v>
      </c>
    </row>
    <row r="23" spans="1:6" x14ac:dyDescent="0.25">
      <c r="A23" s="185" t="s">
        <v>1581</v>
      </c>
      <c r="B23" s="185" t="s">
        <v>348</v>
      </c>
      <c r="C23" s="188">
        <v>125000000</v>
      </c>
      <c r="D23" s="186">
        <v>1.96</v>
      </c>
      <c r="E23" s="187">
        <v>47994</v>
      </c>
      <c r="F23" s="187">
        <v>48360</v>
      </c>
    </row>
    <row r="24" spans="1:6" x14ac:dyDescent="0.25">
      <c r="A24" s="185" t="s">
        <v>1582</v>
      </c>
      <c r="B24" s="185" t="s">
        <v>339</v>
      </c>
      <c r="C24" s="188">
        <v>500000000</v>
      </c>
      <c r="D24" s="186">
        <v>3.375</v>
      </c>
      <c r="E24" s="187">
        <v>50425</v>
      </c>
      <c r="F24" s="187">
        <v>50790</v>
      </c>
    </row>
    <row r="25" spans="1:6" x14ac:dyDescent="0.25">
      <c r="A25" s="185" t="s">
        <v>1583</v>
      </c>
      <c r="B25" s="185" t="s">
        <v>339</v>
      </c>
      <c r="C25" s="188">
        <v>25000000</v>
      </c>
      <c r="D25" s="186">
        <v>3.5779999999999998</v>
      </c>
      <c r="E25" s="187">
        <v>51985</v>
      </c>
      <c r="F25" s="187">
        <v>52350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