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updateLinks="never" codeName="DieseArbeitsmappe"/>
  <mc:AlternateContent xmlns:mc="http://schemas.openxmlformats.org/markup-compatibility/2006">
    <mc:Choice Requires="x15">
      <x15ac:absPath xmlns:x15ac="http://schemas.microsoft.com/office/spreadsheetml/2010/11/ac" url="T:\Collateral_Management\Deckungsstock\CMT - Collateral Management Tool\Reports\HTT\Public Sector\2025\"/>
    </mc:Choice>
  </mc:AlternateContent>
  <xr:revisionPtr revIDLastSave="0" documentId="13_ncr:1_{ED97ED97-6EDD-4249-977C-76C88E4EBBDE}" xr6:coauthVersionLast="47" xr6:coauthVersionMax="47" xr10:uidLastSave="{00000000-0000-0000-0000-000000000000}"/>
  <bookViews>
    <workbookView xWindow="-120" yWindow="-120" windowWidth="38640" windowHeight="21120" tabRatio="750" activeTab="2" xr2:uid="{FC8D5E56-30AB-4763-9824-CFC5BEF12B3D}"/>
  </bookViews>
  <sheets>
    <sheet name="Disclaimer" sheetId="1" r:id="rId1"/>
    <sheet name="Introduction" sheetId="2" r:id="rId2"/>
    <sheet name="A. HTT General" sheetId="5" r:id="rId3"/>
    <sheet name="B2. HTT Public Sector Assets" sheetId="7" r:id="rId4"/>
    <sheet name="C. HTT Harmonised Glossary" sheetId="9" r:id="rId5"/>
  </sheets>
  <externalReferences>
    <externalReference r:id="rId6"/>
    <externalReference r:id="rId7"/>
  </externalReferenc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26" i="5" l="1"/>
  <c r="G225" i="5"/>
  <c r="C49" i="7"/>
  <c r="C42" i="7"/>
  <c r="F41" i="7" s="1"/>
  <c r="D37" i="7"/>
  <c r="G36" i="7" s="1"/>
  <c r="C37" i="7"/>
  <c r="C219" i="5"/>
  <c r="C220" i="5"/>
  <c r="C217" i="5"/>
  <c r="C165" i="5"/>
  <c r="C166" i="5"/>
  <c r="C164" i="5"/>
  <c r="C138" i="5"/>
  <c r="D131" i="5"/>
  <c r="C113" i="5"/>
  <c r="C114" i="5"/>
  <c r="C115" i="5"/>
  <c r="C117" i="5"/>
  <c r="C118" i="5"/>
  <c r="C119" i="5"/>
  <c r="C120" i="5"/>
  <c r="C121" i="5"/>
  <c r="C122" i="5"/>
  <c r="C123" i="5"/>
  <c r="C124" i="5"/>
  <c r="C125" i="5"/>
  <c r="C126" i="5"/>
  <c r="C127" i="5"/>
  <c r="C128" i="5"/>
  <c r="C129" i="5"/>
  <c r="C130" i="5"/>
  <c r="C152" i="7"/>
  <c r="F156" i="7" s="1"/>
  <c r="C81" i="7"/>
  <c r="C77" i="7"/>
  <c r="C304" i="5"/>
  <c r="C303" i="5"/>
  <c r="C302" i="5"/>
  <c r="C298" i="5"/>
  <c r="C297" i="5"/>
  <c r="C296" i="5"/>
  <c r="C292" i="5"/>
  <c r="C290" i="5"/>
  <c r="C289" i="5"/>
  <c r="C288" i="5"/>
  <c r="G226" i="5"/>
  <c r="G222" i="5"/>
  <c r="C209" i="5"/>
  <c r="F213" i="5" s="1"/>
  <c r="C179" i="5"/>
  <c r="F185" i="5" s="1"/>
  <c r="D167" i="5"/>
  <c r="G166" i="5" s="1"/>
  <c r="C167" i="5"/>
  <c r="F165" i="5" s="1"/>
  <c r="F159" i="5"/>
  <c r="D157" i="5"/>
  <c r="G161" i="5" s="1"/>
  <c r="C157" i="5"/>
  <c r="F162" i="5" s="1"/>
  <c r="F148" i="5"/>
  <c r="F146" i="5"/>
  <c r="F145" i="5"/>
  <c r="F140" i="5"/>
  <c r="D100" i="5"/>
  <c r="G102" i="5" s="1"/>
  <c r="C100" i="5"/>
  <c r="F105" i="5" s="1"/>
  <c r="D77" i="5"/>
  <c r="G86" i="5" s="1"/>
  <c r="D291" i="5"/>
  <c r="C293" i="5"/>
  <c r="C291" i="5"/>
  <c r="C295" i="5"/>
  <c r="F307" i="5"/>
  <c r="G293" i="5"/>
  <c r="F295" i="5"/>
  <c r="F293" i="5"/>
  <c r="D307" i="5"/>
  <c r="D293" i="5"/>
  <c r="C307" i="5"/>
  <c r="D295" i="5"/>
  <c r="D45" i="5" l="1"/>
  <c r="G223" i="5"/>
  <c r="F223" i="5"/>
  <c r="G219" i="5"/>
  <c r="G224" i="5"/>
  <c r="C51" i="5"/>
  <c r="F227" i="5"/>
  <c r="G217" i="5"/>
  <c r="F219" i="5"/>
  <c r="F221" i="5"/>
  <c r="C58" i="5"/>
  <c r="F59" i="5" s="1"/>
  <c r="F217" i="5"/>
  <c r="C47" i="5"/>
  <c r="G227" i="5"/>
  <c r="F224" i="5"/>
  <c r="F225" i="5"/>
  <c r="G221" i="5"/>
  <c r="F222" i="5"/>
  <c r="F158" i="7"/>
  <c r="F159" i="7"/>
  <c r="F148" i="7"/>
  <c r="F149" i="7"/>
  <c r="F150" i="7"/>
  <c r="F151" i="7"/>
  <c r="F157" i="7"/>
  <c r="F39" i="7"/>
  <c r="F40" i="7"/>
  <c r="F27" i="7"/>
  <c r="F36" i="7"/>
  <c r="F24" i="7"/>
  <c r="F25" i="7"/>
  <c r="F30" i="7"/>
  <c r="F31" i="7"/>
  <c r="F26" i="7"/>
  <c r="F32" i="7"/>
  <c r="F218" i="5"/>
  <c r="G218" i="5"/>
  <c r="F204" i="5"/>
  <c r="F207" i="5"/>
  <c r="F208" i="5"/>
  <c r="F193" i="5"/>
  <c r="F195" i="5"/>
  <c r="F211" i="5"/>
  <c r="F196" i="5"/>
  <c r="F214" i="5"/>
  <c r="F200" i="5"/>
  <c r="F215" i="5"/>
  <c r="F203" i="5"/>
  <c r="F176" i="5"/>
  <c r="F186" i="5"/>
  <c r="F187" i="5"/>
  <c r="F175" i="5"/>
  <c r="G164" i="5"/>
  <c r="G165" i="5"/>
  <c r="F164" i="5"/>
  <c r="F166" i="5"/>
  <c r="F138" i="5"/>
  <c r="F150" i="5"/>
  <c r="F161" i="5"/>
  <c r="F139" i="5"/>
  <c r="F151" i="5"/>
  <c r="F152" i="5"/>
  <c r="F142" i="5"/>
  <c r="F154" i="5"/>
  <c r="F144" i="5"/>
  <c r="F156" i="5"/>
  <c r="G126" i="5"/>
  <c r="G135" i="5"/>
  <c r="G127" i="5"/>
  <c r="G117" i="5"/>
  <c r="G134" i="5"/>
  <c r="G125" i="5"/>
  <c r="G116" i="5"/>
  <c r="G122" i="5"/>
  <c r="G128" i="5"/>
  <c r="G133" i="5"/>
  <c r="G124" i="5"/>
  <c r="G115" i="5"/>
  <c r="G132" i="5"/>
  <c r="G123" i="5"/>
  <c r="G114" i="5"/>
  <c r="G113" i="5"/>
  <c r="G118" i="5"/>
  <c r="G130" i="5"/>
  <c r="G121" i="5"/>
  <c r="G112" i="5"/>
  <c r="G129" i="5"/>
  <c r="G119" i="5"/>
  <c r="C131" i="5"/>
  <c r="F136" i="5" s="1"/>
  <c r="F130" i="5"/>
  <c r="F112" i="5"/>
  <c r="F113" i="5"/>
  <c r="F122" i="5"/>
  <c r="F127" i="5"/>
  <c r="F125" i="5"/>
  <c r="F114" i="5"/>
  <c r="G98" i="5"/>
  <c r="G103" i="5"/>
  <c r="F104" i="5"/>
  <c r="F98" i="5"/>
  <c r="F99" i="5"/>
  <c r="F94" i="5"/>
  <c r="F95" i="5"/>
  <c r="F101" i="5"/>
  <c r="F93" i="5"/>
  <c r="F96" i="5"/>
  <c r="F102" i="5"/>
  <c r="F97" i="5"/>
  <c r="F103" i="5"/>
  <c r="C77" i="5"/>
  <c r="F82" i="5" s="1"/>
  <c r="F72" i="5"/>
  <c r="F70" i="5"/>
  <c r="G73" i="5"/>
  <c r="G81" i="5"/>
  <c r="G87" i="5"/>
  <c r="G74" i="5"/>
  <c r="G78" i="5"/>
  <c r="G75" i="5"/>
  <c r="G79" i="5"/>
  <c r="G70" i="5"/>
  <c r="G80" i="5"/>
  <c r="G71" i="5"/>
  <c r="G76" i="5"/>
  <c r="G25" i="7"/>
  <c r="F33" i="7"/>
  <c r="F153" i="7"/>
  <c r="G33" i="7"/>
  <c r="F22" i="7"/>
  <c r="F28" i="7"/>
  <c r="F34" i="7"/>
  <c r="G22" i="7"/>
  <c r="G28" i="7"/>
  <c r="G34" i="7"/>
  <c r="F154" i="7"/>
  <c r="G26" i="7"/>
  <c r="G32" i="7"/>
  <c r="F23" i="7"/>
  <c r="F29" i="7"/>
  <c r="F35" i="7"/>
  <c r="F155" i="7"/>
  <c r="G31" i="7"/>
  <c r="G27" i="7"/>
  <c r="G23" i="7"/>
  <c r="G29" i="7"/>
  <c r="G35" i="7"/>
  <c r="G24" i="7"/>
  <c r="G30" i="7"/>
  <c r="G151" i="5"/>
  <c r="G93" i="5"/>
  <c r="G99" i="5"/>
  <c r="G104" i="5"/>
  <c r="G140" i="5"/>
  <c r="G146" i="5"/>
  <c r="G152" i="5"/>
  <c r="F177" i="5"/>
  <c r="F205" i="5"/>
  <c r="F75" i="5"/>
  <c r="F80" i="5"/>
  <c r="F117" i="5"/>
  <c r="F123" i="5"/>
  <c r="F129" i="5"/>
  <c r="F134" i="5"/>
  <c r="F141" i="5"/>
  <c r="F147" i="5"/>
  <c r="F153" i="5"/>
  <c r="F158" i="5"/>
  <c r="F178" i="5"/>
  <c r="F194" i="5"/>
  <c r="F206" i="5"/>
  <c r="G147" i="5"/>
  <c r="G145" i="5"/>
  <c r="G94" i="5"/>
  <c r="G105" i="5"/>
  <c r="G141" i="5"/>
  <c r="G153" i="5"/>
  <c r="G95" i="5"/>
  <c r="G142" i="5"/>
  <c r="G154" i="5"/>
  <c r="F180" i="5"/>
  <c r="F197" i="5"/>
  <c r="F143" i="5"/>
  <c r="F149" i="5"/>
  <c r="F155" i="5"/>
  <c r="F160" i="5"/>
  <c r="F181" i="5"/>
  <c r="F198" i="5"/>
  <c r="G158" i="5"/>
  <c r="G148" i="5"/>
  <c r="G159" i="5"/>
  <c r="G82" i="5"/>
  <c r="G96" i="5"/>
  <c r="G101" i="5"/>
  <c r="G136" i="5"/>
  <c r="G143" i="5"/>
  <c r="G149" i="5"/>
  <c r="G155" i="5"/>
  <c r="G160" i="5"/>
  <c r="F182" i="5"/>
  <c r="F199" i="5"/>
  <c r="F210" i="5"/>
  <c r="G139" i="5"/>
  <c r="G162" i="5"/>
  <c r="F183" i="5"/>
  <c r="G72" i="5"/>
  <c r="G97" i="5"/>
  <c r="G120" i="5"/>
  <c r="G138" i="5"/>
  <c r="G144" i="5"/>
  <c r="G150" i="5"/>
  <c r="G156" i="5"/>
  <c r="F184" i="5"/>
  <c r="F201" i="5"/>
  <c r="F212" i="5"/>
  <c r="F174" i="5"/>
  <c r="F202" i="5"/>
  <c r="F128" i="5" l="1"/>
  <c r="F135" i="5"/>
  <c r="F132" i="5"/>
  <c r="F115" i="5"/>
  <c r="F120" i="5"/>
  <c r="F133" i="5"/>
  <c r="F73" i="5"/>
  <c r="F79" i="5"/>
  <c r="F81" i="5"/>
  <c r="F71" i="5"/>
  <c r="F77" i="5" s="1"/>
  <c r="F86" i="5"/>
  <c r="F78" i="5"/>
  <c r="F76" i="5"/>
  <c r="F74" i="5"/>
  <c r="F87" i="5"/>
  <c r="F64" i="5"/>
  <c r="F60" i="5"/>
  <c r="F220" i="5"/>
  <c r="F61" i="5"/>
  <c r="F62" i="5"/>
  <c r="F55" i="5"/>
  <c r="F63" i="5"/>
  <c r="F57" i="5"/>
  <c r="F53" i="5"/>
  <c r="F54" i="5"/>
  <c r="F56" i="5"/>
  <c r="G220" i="5"/>
  <c r="F152" i="7"/>
  <c r="F42" i="7"/>
  <c r="F209" i="5"/>
  <c r="F179" i="5"/>
  <c r="G167" i="5"/>
  <c r="F167" i="5"/>
  <c r="F157" i="5"/>
  <c r="G131" i="5"/>
  <c r="F124" i="5"/>
  <c r="F118" i="5"/>
  <c r="F126" i="5"/>
  <c r="F119" i="5"/>
  <c r="F121" i="5"/>
  <c r="F116" i="5"/>
  <c r="F100" i="5"/>
  <c r="G77" i="5"/>
  <c r="G37" i="7"/>
  <c r="F37" i="7"/>
  <c r="G100" i="5"/>
  <c r="G157" i="5"/>
  <c r="F131" i="5" l="1"/>
  <c r="F58" i="5"/>
</calcChain>
</file>

<file path=xl/metadata.xml><?xml version="1.0" encoding="utf-8"?>
<metadata xmlns="http://schemas.openxmlformats.org/spreadsheetml/2006/main">
  <metadataTypes count="1">
    <metadataType name="XLMDX" minSupportedVersion="120000" copy="1" pasteAll="1" pasteValues="1" merge="1" splitFirst="1" rowColShift="1" clearFormats="1" clearComments="1" assign="1" coerce="1"/>
  </metadataTypes>
  <metadataStrings count="7">
    <s v="ThisWorkbookDataModel"/>
    <s v="[HTT_PUBLIC_SECTOR_LOAN].[REGION].&amp;[Burgenland]"/>
    <s v="[HTT_PUBLIC_SECTOR_LOAN].[REGION].&amp;[Salzburg]"/>
    <s v="[HTT_PUBLIC_SECTOR_LOAN].[REGION].&amp;[Steiermark]"/>
    <s v="[HTT_PUBLIC_SECTOR_LOAN].[REGION].&amp;[Tirol]"/>
    <s v="[HTT_PUBLIC_SECTOR_LOAN].[REGION].&amp;[Vorarlberg]"/>
    <s v="[HTT_PUBLIC_SECTOR_LOAN].[REGION].&amp;[Wien]"/>
  </metadataStrings>
  <mdxMetadata count="6">
    <mdx n="0" f="m">
      <t c="1">
        <n x="1"/>
      </t>
    </mdx>
    <mdx n="0" f="m">
      <t c="1">
        <n x="2"/>
      </t>
    </mdx>
    <mdx n="0" f="m">
      <t c="1">
        <n x="3"/>
      </t>
    </mdx>
    <mdx n="0" f="m">
      <t c="1">
        <n x="4"/>
      </t>
    </mdx>
    <mdx n="0" f="m">
      <t c="1">
        <n x="5"/>
      </t>
    </mdx>
    <mdx n="0" f="m">
      <t c="1">
        <n x="6"/>
      </t>
    </mdx>
  </mdxMetadata>
  <valueMetadata count="6">
    <bk>
      <rc t="1" v="0"/>
    </bk>
    <bk>
      <rc t="1" v="1"/>
    </bk>
    <bk>
      <rc t="1" v="2"/>
    </bk>
    <bk>
      <rc t="1" v="3"/>
    </bk>
    <bk>
      <rc t="1" v="4"/>
    </bk>
    <bk>
      <rc t="1" v="5"/>
    </bk>
  </valueMetadata>
</metadata>
</file>

<file path=xl/sharedStrings.xml><?xml version="1.0" encoding="utf-8"?>
<sst xmlns="http://schemas.openxmlformats.org/spreadsheetml/2006/main" count="1337" uniqueCount="1048">
  <si>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</si>
  <si>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</si>
  <si>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</si>
  <si>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</si>
  <si>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</si>
  <si>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</si>
  <si>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r>
      <t>The Site is intended for use as a directory of information relating to certain covered bond products ("</t>
    </r>
    <r>
      <rPr>
        <b/>
        <sz val="13"/>
        <color rgb="FF1E1B1D"/>
        <rFont val="Calibri"/>
        <family val="2"/>
      </rPr>
      <t>Products</t>
    </r>
    <r>
      <rPr>
        <sz val="13"/>
        <color rgb="FF1E1B1D"/>
        <rFont val="Calibri"/>
        <family val="2"/>
      </rPr>
      <t>") (the "</t>
    </r>
    <r>
      <rPr>
        <b/>
        <sz val="13"/>
        <color rgb="FF1E1B1D"/>
        <rFont val="Calibri"/>
        <family val="2"/>
      </rPr>
      <t>Product Information</t>
    </r>
    <r>
      <rPr>
        <sz val="13"/>
        <color rgb="FF1E1B1D"/>
        <rFont val="Calibri"/>
        <family val="2"/>
      </rPr>
      <t>") by an issuer of ("</t>
    </r>
    <r>
      <rPr>
        <b/>
        <sz val="13"/>
        <color rgb="FF1E1B1D"/>
        <rFont val="Calibri"/>
        <family val="2"/>
      </rPr>
      <t>Issuer</t>
    </r>
    <r>
      <rPr>
        <sz val="13"/>
        <color rgb="FF1E1B1D"/>
        <rFont val="Calibri"/>
        <family val="2"/>
      </rPr>
      <t>"), or potential investor in ("</t>
    </r>
    <r>
      <rPr>
        <b/>
        <sz val="13"/>
        <color rgb="FF1E1B1D"/>
        <rFont val="Calibri"/>
        <family val="2"/>
      </rPr>
      <t>Investor</t>
    </r>
    <r>
      <rPr>
        <sz val="13"/>
        <color rgb="FF1E1B1D"/>
        <rFont val="Calibri"/>
        <family val="2"/>
      </rPr>
      <t>"), such Products (an Issuer, Investor, or any other person accessing this Site, each a "</t>
    </r>
    <r>
      <rPr>
        <b/>
        <sz val="13"/>
        <color rgb="FF1E1B1D"/>
        <rFont val="Calibri"/>
        <family val="2"/>
      </rPr>
      <t>User</t>
    </r>
    <r>
      <rPr>
        <sz val="13"/>
        <color rgb="FF1E1B1D"/>
        <rFont val="Calibri"/>
        <family val="2"/>
      </rPr>
      <t>" or "</t>
    </r>
    <r>
      <rPr>
        <b/>
        <sz val="13"/>
        <color rgb="FF1E1B1D"/>
        <rFont val="Calibri"/>
        <family val="2"/>
      </rPr>
      <t>you</t>
    </r>
    <r>
      <rPr>
        <sz val="13"/>
        <color rgb="FF1E1B1D"/>
        <rFont val="Calibri"/>
        <family val="2"/>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</si>
  <si>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rPr>
      <t>T&amp;Cs</t>
    </r>
    <r>
      <rPr>
        <sz val="13"/>
        <color rgb="FF1E1B1D"/>
        <rFont val="Calibri"/>
        <family val="2"/>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</si>
  <si>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rPr>
      <t>Our Acceptable Use Policy</t>
    </r>
    <r>
      <rPr>
        <sz val="13"/>
        <color rgb="FF1E1B1D"/>
        <rFont val="Calibri"/>
        <family val="2"/>
      </rPr>
      <t> and </t>
    </r>
    <r>
      <rPr>
        <b/>
        <sz val="13"/>
        <color rgb="FF1E1B1D"/>
        <rFont val="Calibri"/>
        <family val="2"/>
      </rPr>
      <t>Privacy Policy</t>
    </r>
    <r>
      <rPr>
        <sz val="13"/>
        <color rgb="FF1E1B1D"/>
        <rFont val="Calibri"/>
        <family val="2"/>
      </rPr>
      <t> are incorporated into these T&amp;Cs.</t>
    </r>
  </si>
  <si>
    <r>
      <t xml:space="preserve"> Please read the T&amp;Cs carefully before you start to use the Site. By clicking </t>
    </r>
    <r>
      <rPr>
        <b/>
        <sz val="13"/>
        <color rgb="FF1E1B1D"/>
        <rFont val="Calibri"/>
        <family val="2"/>
      </rPr>
      <t>'Accept'</t>
    </r>
    <r>
      <rPr>
        <sz val="13"/>
        <color rgb="FF1E1B1D"/>
        <rFont val="Calibri"/>
        <family val="2"/>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</si>
  <si>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</si>
  <si>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</si>
  <si>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</si>
  <si>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</si>
  <si>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</si>
  <si>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</si>
  <si>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</si>
  <si>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</si>
  <si>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</si>
  <si>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</si>
  <si>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</si>
  <si>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</si>
  <si>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</si>
  <si>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</si>
  <si>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</si>
  <si>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</si>
  <si>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</si>
  <si>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</si>
  <si>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</si>
  <si>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</si>
  <si>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</si>
  <si>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</si>
  <si>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</si>
  <si>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</si>
  <si>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</si>
  <si>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</si>
  <si>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</si>
  <si>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</si>
  <si>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</si>
  <si>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</si>
  <si>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</si>
  <si>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</si>
  <si>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</si>
  <si>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</si>
  <si>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</si>
  <si>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</si>
  <si>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</si>
  <si>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</si>
  <si>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</si>
  <si>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</si>
  <si>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rPr>
      <t>User Details</t>
    </r>
    <r>
      <rPr>
        <sz val="13"/>
        <rFont val="Calibri"/>
        <family val="2"/>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</si>
  <si>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</si>
  <si>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</si>
  <si>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</si>
  <si>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</si>
  <si>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</si>
  <si>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</si>
  <si>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</si>
  <si>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</si>
  <si>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</si>
  <si>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rPr>
      <t>Acceptable Use Policy</t>
    </r>
    <r>
      <rPr>
        <sz val="13"/>
        <color rgb="FF1E1B1D"/>
        <rFont val="Calibri"/>
        <family val="2"/>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rPr>
      <t>Acceptable Use Policy</t>
    </r>
    <r>
      <rPr>
        <sz val="13"/>
        <color rgb="FF1E1B1D"/>
        <rFont val="Calibri"/>
        <family val="2"/>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</si>
  <si>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</si>
  <si>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</si>
  <si>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</si>
  <si>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</si>
  <si>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</si>
  <si>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</si>
  <si>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</si>
  <si>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</si>
  <si>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</si>
  <si>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</si>
  <si>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</si>
  <si>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</si>
  <si>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</si>
  <si>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</si>
  <si>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</si>
  <si>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</si>
  <si>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</si>
  <si>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</si>
  <si>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</si>
  <si>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</si>
  <si>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</si>
  <si>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</si>
  <si>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</si>
  <si>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</si>
  <si>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</si>
  <si>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</si>
  <si>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</si>
  <si>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</si>
  <si>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</si>
  <si>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</si>
  <si>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</si>
  <si>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</si>
  <si>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</si>
  <si>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</si>
  <si>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</si>
  <si>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</si>
  <si>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</si>
  <si>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</si>
  <si>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</si>
  <si>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</si>
  <si>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</si>
  <si>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</si>
  <si>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</si>
  <si>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</si>
  <si>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</si>
  <si>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</si>
  <si>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</si>
  <si>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</si>
  <si>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</si>
  <si>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</si>
  <si>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</si>
  <si>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</si>
  <si>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</si>
  <si>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</si>
  <si>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</si>
  <si>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</si>
  <si>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</si>
  <si>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</si>
  <si>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</si>
  <si>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</si>
  <si>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</si>
  <si>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</si>
  <si>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</si>
  <si>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</si>
  <si>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</si>
  <si>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</si>
  <si>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</si>
  <si>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rPr>
      <t>we</t>
    </r>
    <r>
      <rPr>
        <sz val="13"/>
        <color rgb="FF1E1B1D"/>
        <rFont val="Calibri"/>
        <family val="2"/>
      </rPr>
      <t>" or "</t>
    </r>
    <r>
      <rPr>
        <b/>
        <sz val="13"/>
        <color rgb="FF1E1B1D"/>
        <rFont val="Calibri"/>
        <family val="2"/>
      </rPr>
      <t>us</t>
    </r>
    <r>
      <rPr>
        <sz val="13"/>
        <color rgb="FF1E1B1D"/>
        <rFont val="Calibri"/>
        <family val="2"/>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</si>
  <si>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rPr>
      <t>you</t>
    </r>
    <r>
      <rPr>
        <sz val="13"/>
        <rFont val="Calibri"/>
        <family val="2"/>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</si>
  <si>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rPr>
      <t>loi relative à la protection de la vie privée à l'égard des traitements de données à caractère personnel / wet tot bescherming van de persoonlijke levensfeer ten opzichte van de verwerking van persoonsgegevens</t>
    </r>
    <r>
      <rPr>
        <sz val="13"/>
        <rFont val="Calibri"/>
        <family val="2"/>
      </rPr>
      <t>) (the "</t>
    </r>
    <r>
      <rPr>
        <b/>
        <sz val="13"/>
        <rFont val="Calibri"/>
        <family val="2"/>
      </rPr>
      <t>Belgian DPL</t>
    </r>
    <r>
      <rPr>
        <sz val="13"/>
        <rFont val="Calibri"/>
        <family val="2"/>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</si>
  <si>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</si>
  <si>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</si>
  <si>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</si>
  <si>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</si>
  <si>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</si>
  <si>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</si>
  <si>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</si>
  <si>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</si>
  <si>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</si>
  <si>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</si>
  <si>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</si>
  <si>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</si>
  <si>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</si>
  <si>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</si>
  <si>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</si>
  <si>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</si>
  <si>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</si>
  <si>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rPr>
      <t>EEA</t>
    </r>
    <r>
      <rPr>
        <sz val="13"/>
        <rFont val="Calibri"/>
        <family val="2"/>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</si>
  <si>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</si>
  <si>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</si>
  <si>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</si>
  <si>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</si>
  <si>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</si>
  <si>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</si>
  <si>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</si>
  <si>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</si>
  <si>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</si>
  <si>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</si>
  <si>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</si>
  <si>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</si>
  <si>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Harmonised Transparency Template</t>
  </si>
  <si>
    <t>2026  Version</t>
  </si>
  <si>
    <t>Index</t>
  </si>
  <si>
    <t>Worksheet A: HTT General</t>
  </si>
  <si>
    <t>Tab 1: Harmonised Transparency Template</t>
  </si>
  <si>
    <t>Worksheet B2: HTT Public Sector Assets</t>
  </si>
  <si>
    <t>Worksheet C: HTT Harmonised Glossary</t>
  </si>
  <si>
    <t>Covered Bond Label Disclaimer</t>
  </si>
  <si>
    <t xml:space="preserve">A. Harmonised Transparency Template - General Information </t>
  </si>
  <si>
    <t>HTT 2026</t>
  </si>
  <si>
    <t>Reporting in Domestic Currency</t>
  </si>
  <si>
    <t>CONTENT OF TAB A</t>
  </si>
  <si>
    <t>1. Basic Facts</t>
  </si>
  <si>
    <t>2. Regulatory Summary</t>
  </si>
  <si>
    <t>3. General Cover Pool / Covered Bond Information</t>
  </si>
  <si>
    <t>`</t>
  </si>
  <si>
    <t>4. Compliance Art 14 CBD Check Table</t>
  </si>
  <si>
    <t>5. References to Capital Requirements Regulation (CRR) 129(1)</t>
  </si>
  <si>
    <t>6. Other relevant information</t>
  </si>
  <si>
    <t>Field Number</t>
  </si>
  <si>
    <t>G.1.1.1</t>
  </si>
  <si>
    <t>Country</t>
  </si>
  <si>
    <t>[For completion]</t>
  </si>
  <si>
    <t>G.1.1.2</t>
  </si>
  <si>
    <t>Issuer Name</t>
  </si>
  <si>
    <t>G.1.1.3</t>
  </si>
  <si>
    <t>Labelled Cover Pool Name</t>
  </si>
  <si>
    <t>G.1.1.4</t>
  </si>
  <si>
    <t>Link to Issuer's Website</t>
  </si>
  <si>
    <t>G.1.1.5</t>
  </si>
  <si>
    <t>Cut-off date</t>
  </si>
  <si>
    <t>G.1.1.6</t>
  </si>
  <si>
    <t>Cover Pool's FIGI Identifier (non-mandatory)</t>
  </si>
  <si>
    <t>OG.1.1.2</t>
  </si>
  <si>
    <t>Optional information e.g. Contact names</t>
  </si>
  <si>
    <t>OG.1.1.3</t>
  </si>
  <si>
    <t>Optional information e.g. Parent name</t>
  </si>
  <si>
    <t>OG.1.1.4</t>
  </si>
  <si>
    <t>OG.1.1.5</t>
  </si>
  <si>
    <t>OG.1.1.6</t>
  </si>
  <si>
    <t>OG.1.1.7</t>
  </si>
  <si>
    <t>G.2.1.1</t>
  </si>
  <si>
    <t>Basel Compliance, subject to national jurisdiction (Y/N)</t>
  </si>
  <si>
    <t>G.2.1.2</t>
  </si>
  <si>
    <t>CBD Compliance</t>
  </si>
  <si>
    <t>Yes</t>
  </si>
  <si>
    <t>G.2.1.3</t>
  </si>
  <si>
    <t>CRR Compliance (Y/N)</t>
  </si>
  <si>
    <t>No</t>
  </si>
  <si>
    <t>OG.2.1.1</t>
  </si>
  <si>
    <t>LCR status</t>
  </si>
  <si>
    <t>Non-EEA, Art 14 CBD compliant</t>
  </si>
  <si>
    <t>OG.2.1.2</t>
  </si>
  <si>
    <t>OG.2.1.3</t>
  </si>
  <si>
    <t>OG.2.1.4</t>
  </si>
  <si>
    <t>OG.2.1.5</t>
  </si>
  <si>
    <t>OG.2.1.6</t>
  </si>
  <si>
    <t>1.General Information</t>
  </si>
  <si>
    <t>Nominal (mn)</t>
  </si>
  <si>
    <t>G.3.1.1</t>
  </si>
  <si>
    <t>Total Cover Assets</t>
  </si>
  <si>
    <t>G.3.1.2</t>
  </si>
  <si>
    <t>Outstanding Covered Bonds</t>
  </si>
  <si>
    <t>OG.3.1.1</t>
  </si>
  <si>
    <t>Cover Pool Size [NPV] (mn)</t>
  </si>
  <si>
    <t>OG.3.1.2</t>
  </si>
  <si>
    <t>Outstanding Covered Bonds [NPV] (mn)</t>
  </si>
  <si>
    <t>OG.3.1.3</t>
  </si>
  <si>
    <t>OG.3.1.4</t>
  </si>
  <si>
    <t xml:space="preserve">2. Over-collateralisation (OC) </t>
  </si>
  <si>
    <t>Statutory</t>
  </si>
  <si>
    <t>Voluntary</t>
  </si>
  <si>
    <t>Contractual</t>
  </si>
  <si>
    <t>Purpose</t>
  </si>
  <si>
    <t>G.3.2.1</t>
  </si>
  <si>
    <t>OC (%)</t>
  </si>
  <si>
    <t>G.3.2.3</t>
  </si>
  <si>
    <t>Total OC (absolute value in mn)</t>
  </si>
  <si>
    <t>OG.3.2.1</t>
  </si>
  <si>
    <t>OG.3.2.2</t>
  </si>
  <si>
    <t>Optional information e.g. Asset Coverage Test (ACT)</t>
  </si>
  <si>
    <t>OG.3.2.3</t>
  </si>
  <si>
    <t>Optional information e.g. OC (NPV basis)</t>
  </si>
  <si>
    <t>OG.3.2.4</t>
  </si>
  <si>
    <t>OC in accordance with the National Legal Framework</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</si>
  <si>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</si>
  <si>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</si>
  <si>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</si>
  <si>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</si>
  <si>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</si>
  <si>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</si>
  <si>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</si>
  <si>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</si>
  <si>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</si>
  <si>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</si>
  <si>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</si>
  <si>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</si>
  <si>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</si>
  <si>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</si>
  <si>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</si>
  <si>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</si>
  <si>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</si>
  <si>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</si>
  <si>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</si>
  <si>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</si>
  <si>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</si>
  <si>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</si>
  <si>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xml:space="preserve">Contractual </t>
  </si>
  <si>
    <t xml:space="preserve">Expected Upon Prepayments </t>
  </si>
  <si>
    <t>% Total Contractual</t>
  </si>
  <si>
    <t>% Total Expected Upon Prepayments</t>
  </si>
  <si>
    <t>G.3.4.1</t>
  </si>
  <si>
    <t>Weighted Average Life (in years)</t>
  </si>
  <si>
    <t>Residual Life (mn)</t>
  </si>
  <si>
    <t>By buckets:</t>
  </si>
  <si>
    <t>G.3.4.2</t>
  </si>
  <si>
    <t>0 - 1 Y</t>
  </si>
  <si>
    <t>G.3.4.3</t>
  </si>
  <si>
    <t>1 - 2 Y</t>
  </si>
  <si>
    <t>G.3.4.4</t>
  </si>
  <si>
    <t>2 - 3 Y</t>
  </si>
  <si>
    <t>G.3.4.5</t>
  </si>
  <si>
    <t>3 - 4 Y</t>
  </si>
  <si>
    <t>G.3.4.6</t>
  </si>
  <si>
    <t>4 - 5 Y</t>
  </si>
  <si>
    <t>G.3.4.7</t>
  </si>
  <si>
    <t>5 - 10 Y</t>
  </si>
  <si>
    <t>G.3.4.8</t>
  </si>
  <si>
    <t>10+ Y</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</si>
  <si>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</si>
  <si>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</si>
  <si>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</si>
  <si>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</si>
  <si>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</si>
  <si>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</si>
  <si>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</si>
  <si>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</si>
  <si>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</si>
  <si>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</si>
  <si>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</si>
  <si>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</si>
  <si>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</si>
  <si>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</si>
  <si>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</si>
  <si>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</si>
  <si>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</si>
  <si>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Initial Maturity  </t>
  </si>
  <si>
    <t xml:space="preserve">Extended Maturity </t>
  </si>
  <si>
    <t xml:space="preserve">% Total Initial Maturity </t>
  </si>
  <si>
    <t>% Total Extended Maturity</t>
  </si>
  <si>
    <t>G.3.5.1</t>
  </si>
  <si>
    <t>Weighted Average life (in years)</t>
  </si>
  <si>
    <t>Maturity (mn)</t>
  </si>
  <si>
    <t>G.3.5.2</t>
  </si>
  <si>
    <t>G.3.5.3</t>
  </si>
  <si>
    <t>G.3.5.4</t>
  </si>
  <si>
    <t>G.3.5.5</t>
  </si>
  <si>
    <t>G.3.5.6</t>
  </si>
  <si>
    <t>G.3.5.7</t>
  </si>
  <si>
    <t>G.3.5.8</t>
  </si>
  <si>
    <t>G.3.5.9</t>
  </si>
  <si>
    <t>G.3.5.10</t>
  </si>
  <si>
    <t>OG.3.5.1</t>
  </si>
  <si>
    <t>OG.3.5.2</t>
  </si>
  <si>
    <t>OG.3.5.3</t>
  </si>
  <si>
    <t>OG.3.5.4</t>
  </si>
  <si>
    <t>OG.3.5.5</t>
  </si>
  <si>
    <t>OG.3.5.6</t>
  </si>
  <si>
    <t>OG.3.5.7</t>
  </si>
  <si>
    <t>OG.3.5.8</t>
  </si>
  <si>
    <t>OG.3.5.9</t>
  </si>
  <si>
    <t>OG.3.5.10</t>
  </si>
  <si>
    <t>6. Cover Assets - Currency</t>
  </si>
  <si>
    <t>Nominal [before hedging] (mn)</t>
  </si>
  <si>
    <t>Nominal [after hedging] (mn)</t>
  </si>
  <si>
    <t>% Total [before]</t>
  </si>
  <si>
    <t>% Total [after]</t>
  </si>
  <si>
    <t>G.3.6.1</t>
  </si>
  <si>
    <t>EUR</t>
  </si>
  <si>
    <t>curre</t>
  </si>
  <si>
    <t>G.3.6.2</t>
  </si>
  <si>
    <t>AUD</t>
  </si>
  <si>
    <t>G.3.6.3</t>
  </si>
  <si>
    <t>BRL</t>
  </si>
  <si>
    <t>G.3.6.4</t>
  </si>
  <si>
    <t>CAD</t>
  </si>
  <si>
    <t>G.3.6.5</t>
  </si>
  <si>
    <t>CHF</t>
  </si>
  <si>
    <t>G.3.6.6</t>
  </si>
  <si>
    <t>CZK</t>
  </si>
  <si>
    <t>G.3.6.7</t>
  </si>
  <si>
    <t>DKK</t>
  </si>
  <si>
    <t>G.3.6.8</t>
  </si>
  <si>
    <t>GBP</t>
  </si>
  <si>
    <t>G.3.6.9</t>
  </si>
  <si>
    <t>HKD</t>
  </si>
  <si>
    <t>G.3.6.10</t>
  </si>
  <si>
    <t>ISK</t>
  </si>
  <si>
    <t>G.3.6.11</t>
  </si>
  <si>
    <t>JPY</t>
  </si>
  <si>
    <t>KRW</t>
  </si>
  <si>
    <t>G.3.6.12</t>
  </si>
  <si>
    <t>NOK</t>
  </si>
  <si>
    <t>G.3.6.13</t>
  </si>
  <si>
    <t>PLN</t>
  </si>
  <si>
    <t>G.3.6.14</t>
  </si>
  <si>
    <t>NZD</t>
  </si>
  <si>
    <t>SEK</t>
  </si>
  <si>
    <t>G.3.6.15</t>
  </si>
  <si>
    <t>SGD</t>
  </si>
  <si>
    <t>G.3.6.16</t>
  </si>
  <si>
    <t>USD</t>
  </si>
  <si>
    <t>G.3.6.17</t>
  </si>
  <si>
    <t>G.3.6.18</t>
  </si>
  <si>
    <t>G.3.6.19</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</si>
  <si>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</si>
  <si>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</si>
  <si>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</si>
  <si>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</si>
  <si>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</si>
  <si>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</si>
  <si>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</si>
  <si>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</si>
  <si>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</si>
  <si>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</si>
  <si>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</si>
  <si>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</si>
  <si>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</si>
  <si>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</si>
  <si>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</si>
  <si>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</si>
  <si>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</si>
  <si>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</si>
  <si>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</si>
  <si>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</si>
  <si>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</si>
  <si>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</si>
  <si>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</si>
  <si>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G.3.7.17</t>
  </si>
  <si>
    <t>G.3.7.18</t>
  </si>
  <si>
    <t>G.3.7.19</t>
  </si>
  <si>
    <t>OG.3.7.1</t>
  </si>
  <si>
    <t>OG.3.7.2</t>
  </si>
  <si>
    <t>OG.3.7.3</t>
  </si>
  <si>
    <t>OG.3.7.4</t>
  </si>
  <si>
    <t>OG.3.7.5</t>
  </si>
  <si>
    <t>OG.3.7.6</t>
  </si>
  <si>
    <t xml:space="preserve">8. Covered Bonds - Breakdown by interest rate </t>
  </si>
  <si>
    <t>G.3.8.1</t>
  </si>
  <si>
    <t>Fixed coupon</t>
  </si>
  <si>
    <t>G.3.8.2</t>
  </si>
  <si>
    <t>Floating coupon</t>
  </si>
  <si>
    <t>G.3.8.3</t>
  </si>
  <si>
    <t>G.3.8.4</t>
  </si>
  <si>
    <t>OG.3.8.1</t>
  </si>
  <si>
    <t>OG.3.8.2</t>
  </si>
  <si>
    <t>OG.3.8.3</t>
  </si>
  <si>
    <t>OG.3.8.4</t>
  </si>
  <si>
    <t>OG.3.8.5</t>
  </si>
  <si>
    <t>9. Substitute Assets - Type</t>
  </si>
  <si>
    <t>% Substitute Assets</t>
  </si>
  <si>
    <t>G.3.9.1</t>
  </si>
  <si>
    <t>Cash</t>
  </si>
  <si>
    <t>G.3.9.2</t>
  </si>
  <si>
    <t>Exposures to/guaranteed by Supranational, Sovereign, Agency (SSA)</t>
  </si>
  <si>
    <t>G.3.9.3</t>
  </si>
  <si>
    <t>Exposures to central banks</t>
  </si>
  <si>
    <t>G.3.9.4</t>
  </si>
  <si>
    <t>Exposures to credit institutions</t>
  </si>
  <si>
    <t>G.3.9.5</t>
  </si>
  <si>
    <t>G.3.9.6</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</si>
  <si>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</si>
  <si>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</si>
  <si>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</si>
  <si>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</si>
  <si>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</si>
  <si>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</si>
  <si>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</si>
  <si>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</si>
  <si>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</si>
  <si>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</si>
  <si>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</si>
  <si>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</si>
  <si>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</si>
  <si>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</si>
  <si>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</si>
  <si>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</si>
  <si>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</si>
  <si>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</si>
  <si>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</si>
  <si>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</si>
  <si>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</si>
  <si>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</si>
  <si>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</si>
  <si>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</si>
  <si>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</si>
  <si>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</si>
  <si>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</si>
  <si>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</si>
  <si>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</si>
  <si>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</si>
  <si>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</si>
  <si>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</si>
  <si>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United Kingdom</t>
  </si>
  <si>
    <t>G.3.10.7</t>
  </si>
  <si>
    <t>Australia</t>
  </si>
  <si>
    <t>G.3.10.8</t>
  </si>
  <si>
    <t>Brazil</t>
  </si>
  <si>
    <t>G.3.10.9</t>
  </si>
  <si>
    <t>Canada</t>
  </si>
  <si>
    <t>G.3.10.10</t>
  </si>
  <si>
    <t>Japan</t>
  </si>
  <si>
    <t>G.3.10.11</t>
  </si>
  <si>
    <t>Korea</t>
  </si>
  <si>
    <t>G.3.10.12</t>
  </si>
  <si>
    <t>New Zealand</t>
  </si>
  <si>
    <t>G.3.10.13</t>
  </si>
  <si>
    <t>Singapore</t>
  </si>
  <si>
    <t>G.3.10.14</t>
  </si>
  <si>
    <t>US</t>
  </si>
  <si>
    <t>G.3.10.15</t>
  </si>
  <si>
    <t>G.3.10.16</t>
  </si>
  <si>
    <t>Total EU</t>
  </si>
  <si>
    <t>OG.3.10.1</t>
  </si>
  <si>
    <t>OG.3.10.2</t>
  </si>
  <si>
    <t>OG.3.10.3</t>
  </si>
  <si>
    <t>OG.3.10.4</t>
  </si>
  <si>
    <t>OG.3.10.5</t>
  </si>
  <si>
    <t>OG.3.10.6</t>
  </si>
  <si>
    <t>OG.3.10.7</t>
  </si>
  <si>
    <t xml:space="preserve">11. Liquid Assets </t>
  </si>
  <si>
    <t>% Covered Bonds</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</si>
  <si>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</si>
  <si>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</si>
  <si>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</si>
  <si>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</si>
  <si>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</si>
  <si>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</si>
  <si>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</si>
  <si>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</si>
  <si>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</si>
  <si>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</si>
  <si>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</si>
  <si>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</si>
  <si>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</si>
  <si>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</si>
  <si>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</si>
  <si>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</si>
  <si>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</si>
  <si>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G.3.13.1</t>
  </si>
  <si>
    <t>Derivatives in the register / cover pool [notional] (mn)</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</si>
  <si>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</si>
  <si>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</si>
  <si>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</si>
  <si>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</si>
  <si>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</si>
  <si>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</si>
  <si>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</si>
  <si>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</si>
  <si>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</si>
  <si>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</si>
  <si>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</si>
  <si>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</si>
  <si>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14. Sustainable or other special purpose strategy</t>
  </si>
  <si>
    <t>G.3.14.1</t>
  </si>
  <si>
    <r>
      <t>Is sustainability based on s</t>
    </r>
    <r>
      <rPr>
        <b/>
        <sz val="11"/>
        <rFont val="Calibri"/>
        <family val="2"/>
      </rPr>
      <t>ustainable assets not present in the cover pool</t>
    </r>
    <r>
      <rPr>
        <sz val="11"/>
        <rFont val="Calibri"/>
        <family val="2"/>
      </rPr>
      <t>?</t>
    </r>
  </si>
  <si>
    <t>G.3.14.2</t>
  </si>
  <si>
    <t>Who has provided Second Party Opinion</t>
  </si>
  <si>
    <t>G.3.14.3</t>
  </si>
  <si>
    <t xml:space="preserve">Further details on proceeds strategy </t>
  </si>
  <si>
    <t>G.3.14.4</t>
  </si>
  <si>
    <r>
      <t xml:space="preserve">Is sustainability based on </t>
    </r>
    <r>
      <rPr>
        <b/>
        <sz val="11"/>
        <rFont val="Calibri"/>
        <family val="2"/>
      </rPr>
      <t>sustainable collateral assets present in the cover pool</t>
    </r>
    <r>
      <rPr>
        <sz val="11"/>
        <rFont val="Calibri"/>
        <family val="2"/>
      </rPr>
      <t>?</t>
    </r>
  </si>
  <si>
    <t>G.3.14.5</t>
  </si>
  <si>
    <t>If yes. Further details are available in Tab F</t>
  </si>
  <si>
    <t>F1. Tab</t>
  </si>
  <si>
    <t>F2. Tab</t>
  </si>
  <si>
    <t>G.3.14.6</t>
  </si>
  <si>
    <r>
      <t xml:space="preserve">Is sustainability based on </t>
    </r>
    <r>
      <rPr>
        <b/>
        <sz val="11"/>
        <rFont val="Calibri"/>
        <family val="2"/>
      </rPr>
      <t>other criteria</t>
    </r>
    <r>
      <rPr>
        <sz val="11"/>
        <rFont val="Calibri"/>
        <family val="2"/>
      </rPr>
      <t>?</t>
    </r>
  </si>
  <si>
    <t>G.3.14.7</t>
  </si>
  <si>
    <t>If yes, please provide frurther details</t>
  </si>
  <si>
    <t>OG.3.14.1</t>
  </si>
  <si>
    <t>OG.3.14.2</t>
  </si>
  <si>
    <t>OG.3.14.3</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</si>
  <si>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</si>
  <si>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</si>
  <si>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</si>
  <si>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</si>
  <si>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</si>
  <si>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</si>
  <si>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</si>
  <si>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</si>
  <si>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</si>
  <si>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</si>
  <si>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</si>
  <si>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</si>
  <si>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</si>
  <si>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</si>
  <si>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</si>
  <si>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</si>
  <si>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</si>
  <si>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</si>
  <si>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</si>
  <si>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</si>
  <si>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</si>
  <si>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</si>
  <si>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</si>
  <si>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</si>
  <si>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</si>
  <si>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</si>
  <si>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</si>
  <si>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</si>
  <si>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</si>
  <si>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</si>
  <si>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</si>
  <si>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</si>
  <si>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</si>
  <si>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</si>
  <si>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</si>
  <si>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</si>
  <si>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</si>
  <si>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</si>
  <si>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G.4.1.1</t>
  </si>
  <si>
    <t xml:space="preserve">(a)         Value of the cover pool total assets: </t>
  </si>
  <si>
    <t>G.4.1.2</t>
  </si>
  <si>
    <t xml:space="preserve">(a)         Value of outstanding covered bonds: </t>
  </si>
  <si>
    <t>G.4.1.3</t>
  </si>
  <si>
    <t xml:space="preserve">(b)        List of ISIN of issued covered bonds: </t>
  </si>
  <si>
    <t>G.4.1.4</t>
  </si>
  <si>
    <t xml:space="preserve">(c)        Geographical distribution: </t>
  </si>
  <si>
    <t>G.4.1.5</t>
  </si>
  <si>
    <t>(c)        Type of cover assets:</t>
  </si>
  <si>
    <t>G.4.1.6</t>
  </si>
  <si>
    <t xml:space="preserve">(c)        Loan size: </t>
  </si>
  <si>
    <t>G.4.1.7</t>
  </si>
  <si>
    <t xml:space="preserve">(c)       Valuation Method: </t>
  </si>
  <si>
    <t>link to Glossary HG.1.15</t>
  </si>
  <si>
    <t>G.4.1.8</t>
  </si>
  <si>
    <t xml:space="preserve">            (d)        Interest rate risk - cover pool:</t>
  </si>
  <si>
    <t>G.4.1.9</t>
  </si>
  <si>
    <t>(d)        Currency risk - cover pool:</t>
  </si>
  <si>
    <t>G.4.1.10</t>
  </si>
  <si>
    <t xml:space="preserve">          (d)         Interest rate risk - covered bond:</t>
  </si>
  <si>
    <t>G.4.1.11</t>
  </si>
  <si>
    <t>(d)        Currency risk - covered bond:</t>
  </si>
  <si>
    <t>G.4.1.12</t>
  </si>
  <si>
    <t xml:space="preserve">            (d)        Liquidity Risk - primary assets cover pool:</t>
  </si>
  <si>
    <t>liquidity buffer</t>
  </si>
  <si>
    <t>G.4.1.13</t>
  </si>
  <si>
    <t>(d)        Credit Risk:</t>
  </si>
  <si>
    <t>215 LTV Residential Mortgage</t>
  </si>
  <si>
    <t>441 LTV Commercial Mortgage</t>
  </si>
  <si>
    <t>147 for Public Sector Asset - type of debtor</t>
  </si>
  <si>
    <t>extendable maturity</t>
  </si>
  <si>
    <t>G.4.1.14</t>
  </si>
  <si>
    <t>(d)        Market Risk:</t>
  </si>
  <si>
    <t>230 Derivatives and Swaps</t>
  </si>
  <si>
    <t>liquidity buffer &amp; extendable maturity</t>
  </si>
  <si>
    <t>G.4.1.15</t>
  </si>
  <si>
    <t>(d)        Hedging Strategy</t>
  </si>
  <si>
    <t>other</t>
  </si>
  <si>
    <t>G.4.1.16</t>
  </si>
  <si>
    <t>(e)        Maturity Structure - cover assets:</t>
  </si>
  <si>
    <t>G.4.1.17</t>
  </si>
  <si>
    <t>(e)        Maturity Structure - covered bond:</t>
  </si>
  <si>
    <t>G.4.1.18</t>
  </si>
  <si>
    <t>(e)        Overview maturity extension triggers:</t>
  </si>
  <si>
    <t>link to Glossary HG 1.7</t>
  </si>
  <si>
    <t>G.4.1.19</t>
  </si>
  <si>
    <t>(f)        Levels of OC:</t>
  </si>
  <si>
    <t>G.4.1.20</t>
  </si>
  <si>
    <t>(g)        Percentage of loans in default:</t>
  </si>
  <si>
    <t>OG.4.1.1</t>
  </si>
  <si>
    <t>OG.4.1.2</t>
  </si>
  <si>
    <t>OG.4.1.3</t>
  </si>
  <si>
    <t>G.5.1.1</t>
  </si>
  <si>
    <t>Exposure to credit institute credit quality step 1</t>
  </si>
  <si>
    <t>G.5.1.2</t>
  </si>
  <si>
    <t>Exposure to credit institute credit quality step 2</t>
  </si>
  <si>
    <t>G.5.1.3</t>
  </si>
  <si>
    <t>Exposure to credit institute credit quality step 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</si>
  <si>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</si>
  <si>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</si>
  <si>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</si>
  <si>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</si>
  <si>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</si>
  <si>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</si>
  <si>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</si>
  <si>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</si>
  <si>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</si>
  <si>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</si>
  <si>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</si>
  <si>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</si>
  <si>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</si>
  <si>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</si>
  <si>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</si>
  <si>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</si>
  <si>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</si>
  <si>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</si>
  <si>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</si>
  <si>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</si>
  <si>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</si>
  <si>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</si>
  <si>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</si>
  <si>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</si>
  <si>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</si>
  <si>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</si>
  <si>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</si>
  <si>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</si>
  <si>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</si>
  <si>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</si>
  <si>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</si>
  <si>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</si>
  <si>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</si>
  <si>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</si>
  <si>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</si>
  <si>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</si>
  <si>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</si>
  <si>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</si>
  <si>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</si>
  <si>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</si>
  <si>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</si>
  <si>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</si>
  <si>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</si>
  <si>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</si>
  <si>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</si>
  <si>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</si>
  <si>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</si>
  <si>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</si>
  <si>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</si>
  <si>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</si>
  <si>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</si>
  <si>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</si>
  <si>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</si>
  <si>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</si>
  <si>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</si>
  <si>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</si>
  <si>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</si>
  <si>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</si>
  <si>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</si>
  <si>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</si>
  <si>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Optional information eg, Number of borrowers</t>
  </si>
  <si>
    <t>Optional information eg, Number of guarantors</t>
  </si>
  <si>
    <t xml:space="preserve">4. Breakdown by Geography </t>
  </si>
  <si>
    <t>European Union</t>
  </si>
  <si>
    <t>Austria</t>
  </si>
  <si>
    <t>Belgium</t>
  </si>
  <si>
    <t>Bulgaria</t>
  </si>
  <si>
    <t>Croatia</t>
  </si>
  <si>
    <t>Cyprus</t>
  </si>
  <si>
    <t>Czechia</t>
  </si>
  <si>
    <t>Denmark</t>
  </si>
  <si>
    <t>Estonia</t>
  </si>
  <si>
    <t>Finland</t>
  </si>
  <si>
    <t>France</t>
  </si>
  <si>
    <t>Germany</t>
  </si>
  <si>
    <t>Greece</t>
  </si>
  <si>
    <t>Netherlands</t>
  </si>
  <si>
    <t>Hungary</t>
  </si>
  <si>
    <t>Ireland</t>
  </si>
  <si>
    <t>Italy</t>
  </si>
  <si>
    <t>Latvia</t>
  </si>
  <si>
    <t>Lithuania</t>
  </si>
  <si>
    <t>Luxembourg</t>
  </si>
  <si>
    <t>Malta</t>
  </si>
  <si>
    <t>Poland</t>
  </si>
  <si>
    <t>Portugal</t>
  </si>
  <si>
    <t>Romania</t>
  </si>
  <si>
    <t>Slovakia</t>
  </si>
  <si>
    <t>Slovenia</t>
  </si>
  <si>
    <t>Spain</t>
  </si>
  <si>
    <t>Sweden</t>
  </si>
  <si>
    <t>Iceland</t>
  </si>
  <si>
    <t>Liechtenstein</t>
  </si>
  <si>
    <t>Norway</t>
  </si>
  <si>
    <t>TBC at a country level</t>
  </si>
  <si>
    <t>6. Breakdown by Interest Rate</t>
  </si>
  <si>
    <t>Fixed rate</t>
  </si>
  <si>
    <t>Floating rate</t>
  </si>
  <si>
    <t>7. Breakdown by Repayment Type</t>
  </si>
  <si>
    <t>Bullet / interest only</t>
  </si>
  <si>
    <t>Amortising</t>
  </si>
  <si>
    <t>% NPLs</t>
  </si>
  <si>
    <t>Defaulted Loans pursuant Art 178 CRR</t>
  </si>
  <si>
    <t>Nominal</t>
  </si>
  <si>
    <t>By buckets (mn):</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</si>
  <si>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</si>
  <si>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</si>
  <si>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</si>
  <si>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</si>
  <si>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</si>
  <si>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</si>
  <si>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</si>
  <si>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</si>
  <si>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</si>
  <si>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</si>
  <si>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</si>
  <si>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</si>
  <si>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</si>
  <si>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</si>
  <si>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</si>
  <si>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</si>
  <si>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</si>
  <si>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</si>
  <si>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</si>
  <si>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</si>
  <si>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</si>
  <si>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</si>
  <si>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</si>
  <si>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</si>
  <si>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</si>
  <si>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</si>
  <si>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</si>
  <si>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</si>
  <si>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</si>
  <si>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</si>
  <si>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</si>
  <si>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</si>
  <si>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</si>
  <si>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</si>
  <si>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</si>
  <si>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</si>
  <si>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</si>
  <si>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</si>
  <si>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</si>
  <si>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</si>
  <si>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</si>
  <si>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</si>
  <si>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</si>
  <si>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</si>
  <si>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</si>
  <si>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</si>
  <si>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</si>
  <si>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</si>
  <si>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</si>
  <si>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</si>
  <si>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</si>
  <si>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</si>
  <si>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</si>
  <si>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</si>
  <si>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</si>
  <si>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</si>
  <si>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</si>
  <si>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</si>
  <si>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</si>
  <si>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</si>
  <si>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</si>
  <si>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</si>
  <si>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</si>
  <si>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</si>
  <si>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</si>
  <si>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</si>
  <si>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</si>
  <si>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</si>
  <si>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</si>
  <si>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</si>
  <si>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</si>
  <si>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</si>
  <si>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</si>
  <si>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</si>
  <si>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</si>
  <si>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</si>
  <si>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</si>
  <si>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</si>
  <si>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</si>
  <si>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</si>
  <si>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</si>
  <si>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</si>
  <si>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</si>
  <si>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</si>
  <si>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</si>
  <si>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</si>
  <si>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</si>
  <si>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</si>
  <si>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</si>
  <si>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</si>
  <si>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</si>
  <si>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</si>
  <si>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</si>
  <si>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</si>
  <si>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</si>
  <si>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</si>
  <si>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</si>
  <si>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</si>
  <si>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</si>
  <si>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</si>
  <si>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</si>
  <si>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5. Breakdown by regions of main country of origin</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</si>
  <si>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</si>
  <si>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</si>
  <si>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</si>
  <si>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</si>
  <si>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</si>
  <si>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</si>
  <si>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</si>
  <si>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</si>
  <si>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</si>
  <si>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</si>
  <si>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</si>
  <si>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</si>
  <si>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</si>
  <si>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</si>
  <si>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</si>
  <si>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</si>
  <si>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</si>
  <si>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</si>
  <si>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</si>
  <si>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</si>
  <si>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</si>
  <si>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</si>
  <si>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</si>
  <si>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</si>
  <si>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</si>
  <si>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</si>
  <si>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</si>
  <si>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</si>
  <si>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</si>
  <si>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</si>
  <si>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</si>
  <si>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</si>
  <si>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</si>
  <si>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</si>
  <si>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</si>
  <si>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</si>
  <si>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</si>
  <si>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</si>
  <si>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</si>
  <si>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</si>
  <si>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</si>
  <si>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</si>
  <si>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</si>
  <si>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</si>
  <si>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</si>
  <si>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</si>
  <si>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</si>
  <si>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</si>
  <si>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</si>
  <si>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</si>
  <si>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</si>
  <si>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</si>
  <si>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</si>
  <si>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</si>
  <si>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</si>
  <si>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</si>
  <si>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</si>
  <si>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</si>
  <si>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</si>
  <si>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</si>
  <si>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</si>
  <si>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</si>
  <si>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</si>
  <si>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</si>
  <si>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 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</si>
  <si>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</si>
  <si>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</si>
  <si>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</si>
  <si>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</si>
  <si>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</si>
  <si>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</si>
  <si>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</si>
  <si>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</si>
  <si>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</si>
  <si>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</si>
  <si>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</si>
  <si>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</si>
  <si>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</si>
  <si>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</si>
  <si>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</si>
  <si>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</si>
  <si>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</si>
  <si>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</si>
  <si>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</si>
  <si>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</si>
  <si>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</si>
  <si>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C. Harmonised Transparency Template - Glossary</t>
  </si>
  <si>
    <t>The definitions below reflect the national specificities</t>
  </si>
  <si>
    <t>1. Glossary - Standard Harmonised Items</t>
  </si>
  <si>
    <t>Definition</t>
  </si>
  <si>
    <t>HG.1.1</t>
  </si>
  <si>
    <t>OC Calculation: Statutory</t>
  </si>
  <si>
    <t xml:space="preserve">Statutory Overcollateralisation is the overcollateralisation percentage required to be provided by each Issuer and included/disclosed in the national covered bond framework. </t>
  </si>
  <si>
    <t>HG.1.2</t>
  </si>
  <si>
    <t>OC Calculation: Contractual</t>
  </si>
  <si>
    <t xml:space="preserve">Contractual Overcollateralisation is the overcollateralisation percentage each Issuer has contractually agreed to maintain pursuant to the covered bond programme documents. </t>
  </si>
  <si>
    <t>HG.1.3</t>
  </si>
  <si>
    <t>OC Calculation: Voluntary</t>
  </si>
  <si>
    <t>Voluntary Overcollateralisation is the difference (if positive) between the actual overcollateralisation provided by an Issuer and the higher of the contractual and statutory overcollateralisation.</t>
  </si>
  <si>
    <t>HG.1.4</t>
  </si>
  <si>
    <t>Interest Rate Types</t>
  </si>
  <si>
    <t>HG.1.5</t>
  </si>
  <si>
    <t>Life of cover assets: how is it calculated? Does it only consider the final date of redemption or does it take into account scheduled  redemptions for amortising assets? Is is calculated by reference to the next interest reset dates or by reference to the redemption dates ?  If assets have a floating or resettable rate, which assumption do you make regarding the future applicable rate?</t>
  </si>
  <si>
    <t>HG.1.6</t>
  </si>
  <si>
    <t xml:space="preserve">Maturity Buckets of Covered Bonds [i.e. how is the contractual and/or expected maturity defined? What maturity structure (hard bullet, soft bullet, conditional pass through)? Under what conditions/circumstances? Etc.] </t>
  </si>
  <si>
    <t>HG.1.7</t>
  </si>
  <si>
    <t>Maturity Extention Triggers</t>
  </si>
  <si>
    <t>[insert link to the national legislation where the maturity extention triggers are listed - insert link of relevant programme prospectus]</t>
  </si>
  <si>
    <t>HG.1.8</t>
  </si>
  <si>
    <t>LTVs: Definition</t>
  </si>
  <si>
    <t>HG.1.9</t>
  </si>
  <si>
    <t>LTVs: Calculation of property/shipping value</t>
  </si>
  <si>
    <t>HG.1.10</t>
  </si>
  <si>
    <t>LTVs: Applied property/shipping valuation techniques, including whether use of index, Automated Valuation Model (AVM) or on-site audits</t>
  </si>
  <si>
    <t>HG.1.11</t>
  </si>
  <si>
    <t>LTVs: Frequency and time of last valuation</t>
  </si>
  <si>
    <t>HG.1.12</t>
  </si>
  <si>
    <t>Explain how mortgage types are defined whether for residential housing, multi-family housing, commercial real estate, etc. Same for shipping where relecvant</t>
  </si>
  <si>
    <t>HG.1.13</t>
  </si>
  <si>
    <t>Hedging Strategy (please explain how you address interest rate and currency risk)</t>
  </si>
  <si>
    <t>HG.1.14</t>
  </si>
  <si>
    <t>Non-performing loans</t>
  </si>
  <si>
    <t>HG.1.15</t>
  </si>
  <si>
    <t>Valuation Method</t>
  </si>
  <si>
    <t>OHG.1.1</t>
  </si>
  <si>
    <t>NPV assumptions (when stated)</t>
  </si>
  <si>
    <t>OHG.1.2</t>
  </si>
  <si>
    <t>OHG.1.3</t>
  </si>
  <si>
    <t>OHG.1.4</t>
  </si>
  <si>
    <t>OHG.1.5</t>
  </si>
  <si>
    <t>OHG.1.6</t>
  </si>
  <si>
    <t>OHG.1.7</t>
  </si>
  <si>
    <t>2. Glossary - ESG items (optional)</t>
  </si>
  <si>
    <t>HG.2.1</t>
  </si>
  <si>
    <t xml:space="preserve">Sustainability - strategy pursued in the cover pool </t>
  </si>
  <si>
    <t>HG.2.2</t>
  </si>
  <si>
    <t>Subsidised Housing  (definitions of affordable, social housing)</t>
  </si>
  <si>
    <t>HG.2.3</t>
  </si>
  <si>
    <t xml:space="preserve">New Property and Existing Property </t>
  </si>
  <si>
    <t>OHG.2.1</t>
  </si>
  <si>
    <t>Indication of proxy usage for ESG-related data (indicator, methodology, timing, share of proxy usage for single indicators etc.)</t>
  </si>
  <si>
    <t>OHG.2.2</t>
  </si>
  <si>
    <t>OHG.2.3</t>
  </si>
  <si>
    <t>OHG.2.4</t>
  </si>
  <si>
    <t>OHG.2.5</t>
  </si>
  <si>
    <t>OHG.2.6</t>
  </si>
  <si>
    <t>OHG.2.7</t>
  </si>
  <si>
    <t>OHG.2.8</t>
  </si>
  <si>
    <t>OHG.2.9</t>
  </si>
  <si>
    <t>OHG.2.10</t>
  </si>
  <si>
    <t>OHG.2.11</t>
  </si>
  <si>
    <t>OHG.2.12</t>
  </si>
  <si>
    <t>3. Reason for No Data</t>
  </si>
  <si>
    <t>Value</t>
  </si>
  <si>
    <t>HG.3.1</t>
  </si>
  <si>
    <t xml:space="preserve">Not applicable for the jurisdiction </t>
  </si>
  <si>
    <t>ND1</t>
  </si>
  <si>
    <t>HG.3.2</t>
  </si>
  <si>
    <t>Not relevant for the issuer and/or CB programme at the present time</t>
  </si>
  <si>
    <t>ND2</t>
  </si>
  <si>
    <t>HG.3.3</t>
  </si>
  <si>
    <t>Not available at the present time</t>
  </si>
  <si>
    <t>ND3</t>
  </si>
  <si>
    <t>OHG.3.1</t>
  </si>
  <si>
    <t>Confidential Information</t>
  </si>
  <si>
    <t>ND4</t>
  </si>
  <si>
    <t>OHG.3.2</t>
  </si>
  <si>
    <t>OHG.3.3</t>
  </si>
  <si>
    <t>4. Glossary - Extra national and/or Issuer Items</t>
  </si>
  <si>
    <t>HG.4.1</t>
  </si>
  <si>
    <t>Other definitions deemed relevant</t>
  </si>
  <si>
    <t>OHG.4.1</t>
  </si>
  <si>
    <t>OHG.4.2</t>
  </si>
  <si>
    <t>OHG.4.3</t>
  </si>
  <si>
    <t>OHG.4.4</t>
  </si>
  <si>
    <t>OHG.4.5</t>
  </si>
  <si>
    <t>BAWAG P.S.K</t>
  </si>
  <si>
    <t>&lt; 0,1</t>
  </si>
  <si>
    <t>0,1 - 0,3</t>
  </si>
  <si>
    <t>0,3 - 0,5</t>
  </si>
  <si>
    <t>0,5 - 1,0</t>
  </si>
  <si>
    <t>1,0 - 5,0</t>
  </si>
  <si>
    <t>&gt; 5,0</t>
  </si>
  <si>
    <t>Burgenland</t>
  </si>
  <si>
    <t>Kärnten</t>
  </si>
  <si>
    <t>Niederösterreich</t>
  </si>
  <si>
    <t>Oberösterreich</t>
  </si>
  <si>
    <t>Salzburg</t>
  </si>
  <si>
    <t>Steiermark</t>
  </si>
  <si>
    <t>Tirol</t>
  </si>
  <si>
    <t>Vorarlberg</t>
  </si>
  <si>
    <t>Wien</t>
  </si>
  <si>
    <t>BAWAG P.S.K.</t>
  </si>
  <si>
    <t>Investor Relations | BAWAG Group</t>
  </si>
  <si>
    <t>BAWAG Public Sector Cover Pool</t>
  </si>
  <si>
    <t>BAWAG :: Covered Bond Label</t>
  </si>
  <si>
    <t>Sustainalytics</t>
  </si>
  <si>
    <t>ESG | BAWAG Group</t>
  </si>
  <si>
    <t>Reporting Date: 09/02/26</t>
  </si>
  <si>
    <t>Cut-off Date: 31/12/25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</si>
</sst>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0.0%"/>
    <numFmt numFmtId="166" formatCode="0.0"/>
  </numFmts>
  <fonts count="39" x14ac:knownFonts="1">
    <font>
      <sz val="11"/>
      <color theme="1"/>
      <name val="Aptos Narrow"/>
      <family val="2"/>
      <scheme val="minor"/>
    </font>
    <font>
      <sz val="11"/>
      <color theme="1"/>
      <name val="Aptos Narrow"/>
      <family val="2"/>
      <scheme val="minor"/>
    </font>
    <font>
      <b/>
      <sz val="24"/>
      <color rgb="FF000000"/>
      <name val="Calibri"/>
      <family val="2"/>
    </font>
    <font>
      <sz val="11"/>
      <color theme="1"/>
      <name val="Calibri"/>
      <family val="2"/>
    </font>
    <font>
      <b/>
      <sz val="11.5"/>
      <color rgb="FF1E1B1D"/>
      <name val="Calibri"/>
      <family val="2"/>
    </font>
    <font>
      <sz val="13"/>
      <color rgb="FF1E1B1D"/>
      <name val="Calibri"/>
      <family val="2"/>
    </font>
    <font>
      <b/>
      <sz val="14"/>
      <name val="Calibri"/>
      <family val="2"/>
    </font>
    <font>
      <sz val="13"/>
      <color rgb="FF000000"/>
      <name val="Calibri"/>
      <family val="2"/>
    </font>
    <font>
      <b/>
      <sz val="13"/>
      <color rgb="FF1E1B1D"/>
      <name val="Calibri"/>
      <family val="2"/>
    </font>
    <font>
      <b/>
      <sz val="13"/>
      <name val="Calibri"/>
      <family val="2"/>
    </font>
    <font>
      <sz val="13"/>
      <name val="Calibri"/>
      <family val="2"/>
    </font>
    <font>
      <b/>
      <sz val="13"/>
      <color rgb="FF333333"/>
      <name val="Calibri"/>
      <family val="2"/>
    </font>
    <font>
      <i/>
      <sz val="13"/>
      <name val="Calibri"/>
      <family val="2"/>
    </font>
    <font>
      <u/>
      <sz val="11"/>
      <color theme="10"/>
      <name val="Aptos Narrow"/>
      <family val="2"/>
      <scheme val="minor"/>
    </font>
    <font>
      <sz val="9"/>
      <color rgb="FF000000"/>
      <name val="Calibri"/>
      <family val="2"/>
    </font>
    <font>
      <b/>
      <sz val="14"/>
      <color rgb="FF000000"/>
      <name val="Calibri"/>
      <family val="2"/>
    </font>
    <font>
      <b/>
      <sz val="24"/>
      <color rgb="FFE26B0A"/>
      <name val="Calibri"/>
      <family val="2"/>
    </font>
    <font>
      <b/>
      <sz val="20"/>
      <color rgb="FF000000"/>
      <name val="Calibri"/>
      <family val="2"/>
    </font>
    <font>
      <b/>
      <sz val="16"/>
      <color rgb="FF000000"/>
      <name val="Calibri"/>
      <family val="2"/>
    </font>
    <font>
      <b/>
      <sz val="10"/>
      <name val="Calibri"/>
      <family val="2"/>
    </font>
    <font>
      <sz val="10"/>
      <name val="Calibri"/>
      <family val="2"/>
    </font>
    <font>
      <u/>
      <sz val="11"/>
      <color rgb="FF0000FF"/>
      <name val="Calibri"/>
      <family val="2"/>
    </font>
    <font>
      <sz val="11"/>
      <color rgb="FFFFFFFF"/>
      <name val="Calibri"/>
      <family val="2"/>
    </font>
    <font>
      <b/>
      <sz val="11"/>
      <color rgb="FF000000"/>
      <name val="Calibri"/>
      <family val="2"/>
    </font>
    <font>
      <b/>
      <sz val="14"/>
      <color rgb="FFFFFFFF"/>
      <name val="Calibri"/>
      <family val="2"/>
    </font>
    <font>
      <b/>
      <i/>
      <sz val="11"/>
      <name val="Calibri"/>
      <family val="2"/>
    </font>
    <font>
      <b/>
      <sz val="11"/>
      <color rgb="FFFFFFFF"/>
      <name val="Calibri"/>
      <family val="2"/>
    </font>
    <font>
      <sz val="11"/>
      <name val="Calibri"/>
      <family val="2"/>
    </font>
    <font>
      <sz val="10"/>
      <name val="Arial"/>
      <family val="2"/>
    </font>
    <font>
      <sz val="10"/>
      <color rgb="FF000000"/>
      <name val="Arial"/>
      <family val="2"/>
    </font>
    <font>
      <b/>
      <u/>
      <sz val="11"/>
      <name val="Calibri"/>
      <family val="2"/>
    </font>
    <font>
      <b/>
      <sz val="11"/>
      <name val="Calibri"/>
      <family val="2"/>
    </font>
    <font>
      <i/>
      <sz val="11"/>
      <name val="Calibri"/>
      <family val="2"/>
    </font>
    <font>
      <b/>
      <u/>
      <sz val="11"/>
      <color rgb="FF0000FF"/>
      <name val="Calibri"/>
      <family val="2"/>
    </font>
    <font>
      <i/>
      <sz val="11"/>
      <color rgb="FF000000"/>
      <name val="Calibri"/>
      <family val="2"/>
    </font>
    <font>
      <i/>
      <sz val="9"/>
      <name val="Calibri"/>
      <family val="2"/>
    </font>
    <font>
      <i/>
      <u/>
      <sz val="9"/>
      <name val="Calibri"/>
      <family val="2"/>
    </font>
    <font>
      <sz val="11"/>
      <color rgb="FF76933C"/>
      <name val="Calibri"/>
      <family val="2"/>
    </font>
    <font>
      <u/>
      <sz val="11"/>
      <name val="Calibri"/>
      <family val="2"/>
    </font>
  </fonts>
  <fills count="9">
    <fill>
      <patternFill patternType="none"/>
    </fill>
    <fill>
      <patternFill patternType="gray125"/>
    </fill>
    <fill>
      <patternFill patternType="solid">
        <fgColor rgb="FFE36E00"/>
        <bgColor rgb="FF000000"/>
      </patternFill>
    </fill>
    <fill>
      <patternFill patternType="solid">
        <fgColor rgb="FF243386"/>
        <bgColor rgb="FF000000"/>
      </patternFill>
    </fill>
    <fill>
      <patternFill patternType="solid">
        <fgColor rgb="FFFFFFFF"/>
        <bgColor rgb="FF000000"/>
      </patternFill>
    </fill>
    <fill>
      <patternFill patternType="solid">
        <fgColor rgb="FFFABF8F"/>
        <bgColor rgb="FF000000"/>
      </patternFill>
    </fill>
    <fill>
      <patternFill patternType="solid">
        <fgColor rgb="FFFDE9D9"/>
        <bgColor rgb="FF000000"/>
      </patternFill>
    </fill>
    <fill>
      <patternFill patternType="solid">
        <fgColor rgb="FFBFBFBF"/>
        <bgColor rgb="FF000000"/>
      </patternFill>
    </fill>
    <fill>
      <patternFill patternType="solid">
        <fgColor rgb="FFFFC000"/>
        <bgColor rgb="FF000000"/>
      </patternFill>
    </fill>
  </fills>
  <borders count="14">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s>
  <cellStyleXfs count="4">
    <xf numFmtId="0" fontId="0" fillId="0" borderId="0"/>
    <xf numFmtId="9" fontId="1" fillId="0" borderId="0" applyFont="0" applyFill="0" applyBorder="0" applyAlignment="0" applyProtection="0"/>
    <xf numFmtId="0" fontId="13" fillId="0" borderId="0" applyNumberFormat="0" applyFill="0" applyBorder="0" applyAlignment="0" applyProtection="0"/>
    <xf numFmtId="0" fontId="1" fillId="0" borderId="0"/>
  </cellStyleXfs>
  <cellXfs count="168">
    <xf numFmtId="0" fontId="0" fillId="0" borderId="0" xfId="0"/>
    <xf numFmtId="0" fontId="2" fillId="0" borderId="0" xfId="0" applyFont="1" applyAlignment="1">
      <alignment horizontal="left" vertical="center"/>
    </xf>
    <xf numFmtId="0" fontId="3" fillId="0" borderId="0" xfId="0" applyFont="1"/>
    <xf numFmtId="0" fontId="4" fillId="0" borderId="0" xfId="0" applyFont="1" applyAlignment="1">
      <alignment horizontal="center" vertical="center"/>
    </xf>
    <xf numFmtId="0" fontId="5" fillId="0" borderId="0" xfId="0" applyFont="1" applyAlignment="1">
      <alignment vertical="center" wrapText="1"/>
    </xf>
    <xf numFmtId="0" fontId="6" fillId="0" borderId="0" xfId="0" applyFont="1" applyAlignment="1">
      <alignment horizontal="left" vertical="center" wrapText="1"/>
    </xf>
    <xf numFmtId="0" fontId="7" fillId="0" borderId="0" xfId="0" applyFont="1" applyAlignment="1">
      <alignment wrapText="1"/>
    </xf>
    <xf numFmtId="0" fontId="5" fillId="0" borderId="0" xfId="0" applyFont="1" applyAlignment="1">
      <alignment horizontal="left" vertical="center" wrapText="1"/>
    </xf>
    <xf numFmtId="0" fontId="9" fillId="0" borderId="0" xfId="0" applyFont="1" applyAlignment="1">
      <alignment vertical="center" wrapText="1"/>
    </xf>
    <xf numFmtId="0" fontId="10" fillId="0" borderId="0" xfId="0" applyFont="1" applyAlignment="1">
      <alignment horizontal="left" vertical="center" wrapText="1"/>
    </xf>
    <xf numFmtId="0" fontId="10" fillId="0" borderId="0" xfId="0" applyFont="1" applyAlignment="1">
      <alignment wrapText="1"/>
    </xf>
    <xf numFmtId="0" fontId="7" fillId="0" borderId="0" xfId="0" applyFont="1" applyAlignment="1">
      <alignment vertical="center" wrapText="1"/>
    </xf>
    <xf numFmtId="0" fontId="11" fillId="0" borderId="0" xfId="0" applyFont="1" applyAlignment="1">
      <alignment vertical="center" wrapText="1"/>
    </xf>
    <xf numFmtId="0" fontId="10" fillId="0" borderId="0" xfId="0" applyFont="1" applyAlignment="1">
      <alignment vertical="center" wrapText="1"/>
    </xf>
    <xf numFmtId="0" fontId="14" fillId="0" borderId="1" xfId="0" applyFont="1" applyBorder="1"/>
    <xf numFmtId="0" fontId="14" fillId="0" borderId="2" xfId="0" applyFont="1" applyBorder="1"/>
    <xf numFmtId="0" fontId="14" fillId="0" borderId="3" xfId="0" applyFont="1" applyBorder="1"/>
    <xf numFmtId="0" fontId="14" fillId="0" borderId="4" xfId="0" applyFont="1" applyBorder="1"/>
    <xf numFmtId="0" fontId="14" fillId="0" borderId="0" xfId="0" applyFont="1"/>
    <xf numFmtId="0" fontId="14" fillId="0" borderId="5" xfId="0" applyFont="1" applyBorder="1"/>
    <xf numFmtId="0" fontId="15" fillId="0" borderId="0" xfId="0" applyFont="1" applyAlignment="1">
      <alignment horizontal="center"/>
    </xf>
    <xf numFmtId="0" fontId="2" fillId="0" borderId="0" xfId="0" applyFont="1" applyAlignment="1">
      <alignment horizontal="center" vertical="center"/>
    </xf>
    <xf numFmtId="0" fontId="16" fillId="0" borderId="0" xfId="0" applyFont="1" applyAlignment="1">
      <alignment horizontal="center" vertical="center"/>
    </xf>
    <xf numFmtId="0" fontId="18" fillId="0" borderId="0" xfId="0" applyFont="1" applyAlignment="1">
      <alignment horizontal="center" vertical="center"/>
    </xf>
    <xf numFmtId="0" fontId="19" fillId="0" borderId="0" xfId="0" applyFont="1" applyAlignment="1">
      <alignment horizontal="center"/>
    </xf>
    <xf numFmtId="0" fontId="20" fillId="0" borderId="0" xfId="0" applyFont="1"/>
    <xf numFmtId="0" fontId="14" fillId="0" borderId="6" xfId="0" applyFont="1" applyBorder="1"/>
    <xf numFmtId="0" fontId="14" fillId="0" borderId="7" xfId="0" applyFont="1" applyBorder="1"/>
    <xf numFmtId="0" fontId="14" fillId="0" borderId="8" xfId="0" applyFont="1" applyBorder="1"/>
    <xf numFmtId="164" fontId="27" fillId="0" borderId="0" xfId="0" applyNumberFormat="1" applyFont="1" applyAlignment="1">
      <alignment horizontal="center" vertical="center" wrapText="1"/>
    </xf>
    <xf numFmtId="0" fontId="28" fillId="0" borderId="0" xfId="0" applyFont="1" applyAlignment="1">
      <alignment horizontal="center" vertical="center" wrapText="1"/>
    </xf>
    <xf numFmtId="0" fontId="3" fillId="0" borderId="0" xfId="0" applyFont="1" applyAlignment="1">
      <alignment horizontal="center" vertical="center" wrapText="1"/>
    </xf>
    <xf numFmtId="0" fontId="29" fillId="0" borderId="0" xfId="0" applyFont="1" applyAlignment="1">
      <alignment horizontal="center" vertical="center" wrapText="1"/>
    </xf>
    <xf numFmtId="0" fontId="3" fillId="0" borderId="9" xfId="0" applyFont="1" applyBorder="1" applyAlignment="1">
      <alignment horizontal="center" vertical="center" wrapText="1"/>
    </xf>
    <xf numFmtId="0" fontId="27" fillId="0" borderId="0" xfId="0" applyFont="1" applyAlignment="1">
      <alignment horizontal="center" vertical="center" wrapText="1"/>
    </xf>
    <xf numFmtId="0" fontId="24" fillId="0" borderId="0" xfId="0" applyFont="1" applyAlignment="1">
      <alignment vertical="center" wrapText="1"/>
    </xf>
    <xf numFmtId="0" fontId="24" fillId="3" borderId="0" xfId="0" applyFont="1" applyFill="1" applyAlignment="1">
      <alignment horizontal="center" vertical="center" wrapText="1"/>
    </xf>
    <xf numFmtId="0" fontId="24" fillId="0" borderId="0" xfId="0" applyFont="1" applyAlignment="1">
      <alignment horizontal="center" vertical="center" wrapText="1"/>
    </xf>
    <xf numFmtId="0" fontId="24" fillId="2" borderId="11" xfId="0" applyFont="1" applyFill="1" applyBorder="1" applyAlignment="1">
      <alignment horizontal="center" vertical="center" wrapText="1"/>
    </xf>
    <xf numFmtId="0" fontId="30" fillId="0" borderId="0" xfId="0" applyFont="1" applyAlignment="1">
      <alignment horizontal="center" vertical="center" wrapText="1"/>
    </xf>
    <xf numFmtId="0" fontId="21" fillId="0" borderId="12" xfId="2" quotePrefix="1" applyFont="1" applyFill="1" applyBorder="1" applyAlignment="1">
      <alignment horizontal="center" vertical="center" wrapText="1"/>
    </xf>
    <xf numFmtId="0" fontId="21" fillId="0" borderId="12" xfId="2" applyFont="1" applyFill="1" applyBorder="1" applyAlignment="1">
      <alignment horizontal="center" vertical="center" wrapText="1"/>
    </xf>
    <xf numFmtId="0" fontId="21" fillId="0" borderId="13" xfId="2" quotePrefix="1" applyFont="1" applyFill="1" applyBorder="1" applyAlignment="1">
      <alignment horizontal="center" vertical="center" wrapText="1"/>
    </xf>
    <xf numFmtId="0" fontId="21" fillId="0" borderId="0" xfId="2" quotePrefix="1" applyFont="1" applyFill="1" applyBorder="1" applyAlignment="1">
      <alignment horizontal="center" vertical="center" wrapText="1"/>
    </xf>
    <xf numFmtId="0" fontId="24" fillId="2" borderId="0" xfId="0" applyFont="1" applyFill="1" applyAlignment="1">
      <alignment horizontal="center" vertical="center" wrapText="1"/>
    </xf>
    <xf numFmtId="0" fontId="30" fillId="2" borderId="0" xfId="0" applyFont="1" applyFill="1" applyAlignment="1">
      <alignment horizontal="center" vertical="center" wrapText="1"/>
    </xf>
    <xf numFmtId="0" fontId="3" fillId="2" borderId="0" xfId="0" applyFont="1" applyFill="1" applyAlignment="1">
      <alignment horizontal="center" vertical="center" wrapText="1"/>
    </xf>
    <xf numFmtId="0" fontId="27" fillId="6" borderId="0" xfId="0" applyFont="1" applyFill="1" applyAlignment="1">
      <alignment horizontal="center" vertical="center" wrapText="1"/>
    </xf>
    <xf numFmtId="0" fontId="31" fillId="6" borderId="0" xfId="0" applyFont="1" applyFill="1" applyAlignment="1">
      <alignment horizontal="center" vertical="center" wrapText="1"/>
    </xf>
    <xf numFmtId="0" fontId="32" fillId="0" borderId="0" xfId="0" applyFont="1" applyAlignment="1">
      <alignment horizontal="center" vertical="center" wrapText="1"/>
    </xf>
    <xf numFmtId="0" fontId="33" fillId="6" borderId="0" xfId="2" quotePrefix="1" applyFont="1" applyFill="1" applyBorder="1" applyAlignment="1">
      <alignment horizontal="center" vertical="center" wrapText="1"/>
    </xf>
    <xf numFmtId="0" fontId="27" fillId="0" borderId="0" xfId="0" quotePrefix="1" applyFont="1" applyAlignment="1">
      <alignment horizontal="center" vertical="center" wrapText="1"/>
    </xf>
    <xf numFmtId="0" fontId="33" fillId="6" borderId="0" xfId="2" applyFont="1" applyFill="1" applyBorder="1" applyAlignment="1">
      <alignment horizontal="center" vertical="center" wrapText="1"/>
    </xf>
    <xf numFmtId="0" fontId="27" fillId="0" borderId="0" xfId="0" applyFont="1" applyAlignment="1" applyProtection="1">
      <alignment horizontal="center" vertical="center" wrapText="1"/>
      <protection locked="0"/>
    </xf>
    <xf numFmtId="0" fontId="33" fillId="0" borderId="0" xfId="2" quotePrefix="1" applyFont="1" applyFill="1" applyBorder="1" applyAlignment="1">
      <alignment horizontal="center" vertical="center" wrapText="1"/>
    </xf>
    <xf numFmtId="0" fontId="31" fillId="0" borderId="0" xfId="0" quotePrefix="1" applyFont="1" applyAlignment="1">
      <alignment horizontal="center" vertical="center" wrapText="1"/>
    </xf>
    <xf numFmtId="0" fontId="31" fillId="5" borderId="0" xfId="0" applyFont="1" applyFill="1" applyAlignment="1">
      <alignment horizontal="center" vertical="center" wrapText="1"/>
    </xf>
    <xf numFmtId="0" fontId="25" fillId="5" borderId="0" xfId="0" quotePrefix="1" applyFont="1" applyFill="1" applyAlignment="1">
      <alignment horizontal="center" vertical="center" wrapText="1"/>
    </xf>
    <xf numFmtId="0" fontId="30" fillId="5" borderId="0" xfId="0" applyFont="1" applyFill="1" applyAlignment="1">
      <alignment horizontal="center" vertical="center" wrapText="1"/>
    </xf>
    <xf numFmtId="0" fontId="23" fillId="5" borderId="0" xfId="0" applyFont="1" applyFill="1" applyAlignment="1">
      <alignment horizontal="center" vertical="center" wrapText="1"/>
    </xf>
    <xf numFmtId="0" fontId="27" fillId="6" borderId="0" xfId="0" quotePrefix="1" applyFont="1" applyFill="1" applyAlignment="1">
      <alignment horizontal="center" vertical="center" wrapText="1"/>
    </xf>
    <xf numFmtId="0" fontId="32" fillId="6" borderId="0" xfId="0" quotePrefix="1" applyFont="1" applyFill="1" applyAlignment="1">
      <alignment horizontal="center" vertical="center" wrapText="1"/>
    </xf>
    <xf numFmtId="0" fontId="32" fillId="0" borderId="0" xfId="0" quotePrefix="1" applyFont="1" applyAlignment="1">
      <alignment horizontal="center" vertical="center" wrapText="1"/>
    </xf>
    <xf numFmtId="0" fontId="3" fillId="6" borderId="0" xfId="0" applyFont="1" applyFill="1" applyAlignment="1">
      <alignment horizontal="center" vertical="center" wrapText="1"/>
    </xf>
    <xf numFmtId="165" fontId="27" fillId="0" borderId="0" xfId="1" applyNumberFormat="1" applyFont="1" applyFill="1" applyBorder="1" applyAlignment="1">
      <alignment horizontal="center" vertical="center" wrapText="1"/>
    </xf>
    <xf numFmtId="165" fontId="27" fillId="6" borderId="0" xfId="1" applyNumberFormat="1" applyFont="1" applyFill="1" applyBorder="1" applyAlignment="1">
      <alignment horizontal="center" vertical="center" wrapText="1"/>
    </xf>
    <xf numFmtId="9" fontId="27" fillId="0" borderId="0" xfId="1" applyFont="1" applyFill="1" applyBorder="1" applyAlignment="1">
      <alignment horizontal="center" vertical="center" wrapText="1"/>
    </xf>
    <xf numFmtId="0" fontId="32" fillId="6" borderId="0" xfId="0" applyFont="1" applyFill="1" applyAlignment="1">
      <alignment horizontal="center" vertical="center" wrapText="1"/>
    </xf>
    <xf numFmtId="3" fontId="27" fillId="0" borderId="0" xfId="0" quotePrefix="1" applyNumberFormat="1" applyFont="1" applyAlignment="1">
      <alignment horizontal="center" vertical="center" wrapText="1"/>
    </xf>
    <xf numFmtId="165" fontId="27" fillId="6" borderId="0" xfId="0" quotePrefix="1" applyNumberFormat="1" applyFont="1" applyFill="1" applyAlignment="1">
      <alignment horizontal="center" vertical="center" wrapText="1"/>
    </xf>
    <xf numFmtId="10" fontId="27" fillId="0" borderId="0" xfId="0" quotePrefix="1" applyNumberFormat="1" applyFont="1" applyAlignment="1">
      <alignment horizontal="center" vertical="center" wrapText="1"/>
    </xf>
    <xf numFmtId="0" fontId="27" fillId="6" borderId="0" xfId="0" quotePrefix="1" applyFont="1" applyFill="1" applyAlignment="1">
      <alignment horizontal="right" vertical="center" wrapText="1"/>
    </xf>
    <xf numFmtId="164" fontId="27" fillId="6" borderId="0" xfId="0" quotePrefix="1" applyNumberFormat="1" applyFont="1" applyFill="1" applyAlignment="1">
      <alignment horizontal="center" vertical="center" wrapText="1"/>
    </xf>
    <xf numFmtId="165" fontId="27" fillId="6" borderId="0" xfId="1" quotePrefix="1" applyNumberFormat="1" applyFont="1" applyFill="1" applyBorder="1" applyAlignment="1">
      <alignment horizontal="center" vertical="center" wrapText="1"/>
    </xf>
    <xf numFmtId="0" fontId="32" fillId="0" borderId="0" xfId="0" applyFont="1" applyAlignment="1">
      <alignment horizontal="right" vertical="center" wrapText="1"/>
    </xf>
    <xf numFmtId="9" fontId="27" fillId="0" borderId="0" xfId="1" quotePrefix="1" applyFont="1" applyFill="1" applyBorder="1" applyAlignment="1">
      <alignment horizontal="center" vertical="center" wrapText="1"/>
    </xf>
    <xf numFmtId="0" fontId="31" fillId="5" borderId="0" xfId="0" quotePrefix="1" applyFont="1" applyFill="1" applyAlignment="1">
      <alignment horizontal="center" vertical="center" wrapText="1"/>
    </xf>
    <xf numFmtId="0" fontId="31" fillId="0" borderId="0" xfId="0" applyFont="1" applyAlignment="1">
      <alignment horizontal="center" vertical="center" wrapText="1"/>
    </xf>
    <xf numFmtId="0" fontId="23" fillId="0" borderId="0" xfId="0" applyFont="1" applyAlignment="1">
      <alignment horizontal="center" vertical="center" wrapText="1"/>
    </xf>
    <xf numFmtId="0" fontId="3" fillId="6" borderId="0" xfId="0" quotePrefix="1" applyFont="1" applyFill="1" applyAlignment="1">
      <alignment horizontal="center" vertical="center" wrapText="1"/>
    </xf>
    <xf numFmtId="0" fontId="3" fillId="0" borderId="0" xfId="0" quotePrefix="1" applyFont="1" applyAlignment="1">
      <alignment horizontal="center" vertical="center" wrapText="1"/>
    </xf>
    <xf numFmtId="0" fontId="3" fillId="6" borderId="0" xfId="0" quotePrefix="1" applyFont="1" applyFill="1" applyAlignment="1">
      <alignment horizontal="right" vertical="center" wrapText="1"/>
    </xf>
    <xf numFmtId="0" fontId="34" fillId="6" borderId="0" xfId="0" quotePrefix="1" applyFont="1" applyFill="1" applyAlignment="1">
      <alignment horizontal="right" vertical="center" wrapText="1"/>
    </xf>
    <xf numFmtId="0" fontId="34" fillId="0" borderId="0" xfId="0" quotePrefix="1" applyFont="1" applyAlignment="1">
      <alignment horizontal="right" vertical="center" wrapText="1"/>
    </xf>
    <xf numFmtId="0" fontId="3" fillId="0" borderId="0" xfId="0" quotePrefix="1" applyFont="1" applyAlignment="1">
      <alignment horizontal="right" vertical="center" wrapText="1"/>
    </xf>
    <xf numFmtId="0" fontId="25" fillId="5" borderId="0" xfId="0" applyFont="1" applyFill="1" applyAlignment="1">
      <alignment horizontal="center" vertical="center" wrapText="1"/>
    </xf>
    <xf numFmtId="164" fontId="27" fillId="6" borderId="0" xfId="0" applyNumberFormat="1" applyFont="1" applyFill="1" applyAlignment="1">
      <alignment horizontal="center" vertical="center" wrapText="1"/>
    </xf>
    <xf numFmtId="9" fontId="3" fillId="0" borderId="0" xfId="1" quotePrefix="1" applyFont="1" applyFill="1" applyBorder="1" applyAlignment="1">
      <alignment horizontal="center" vertical="center" wrapText="1"/>
    </xf>
    <xf numFmtId="0" fontId="3" fillId="6" borderId="0" xfId="0" applyFont="1" applyFill="1" applyAlignment="1">
      <alignment horizontal="right" vertical="center" wrapText="1"/>
    </xf>
    <xf numFmtId="164" fontId="3" fillId="6" borderId="0" xfId="0" applyNumberFormat="1" applyFont="1" applyFill="1" applyAlignment="1">
      <alignment horizontal="center" vertical="center" wrapText="1"/>
    </xf>
    <xf numFmtId="165" fontId="3" fillId="6" borderId="0" xfId="1" quotePrefix="1" applyNumberFormat="1" applyFont="1" applyFill="1" applyBorder="1" applyAlignment="1">
      <alignment horizontal="center" vertical="center" wrapText="1"/>
    </xf>
    <xf numFmtId="0" fontId="3" fillId="0" borderId="0" xfId="0" applyFont="1" applyAlignment="1">
      <alignment horizontal="right" vertical="center" wrapText="1"/>
    </xf>
    <xf numFmtId="0" fontId="32" fillId="6" borderId="0" xfId="0" quotePrefix="1" applyFont="1" applyFill="1" applyAlignment="1">
      <alignment horizontal="right" vertical="center" wrapText="1"/>
    </xf>
    <xf numFmtId="0" fontId="32" fillId="0" borderId="0" xfId="0" quotePrefix="1" applyFont="1" applyAlignment="1">
      <alignment horizontal="right" vertical="center" wrapText="1"/>
    </xf>
    <xf numFmtId="9" fontId="27" fillId="6" borderId="0" xfId="1" applyFont="1" applyFill="1" applyBorder="1" applyAlignment="1">
      <alignment horizontal="center" vertical="center" wrapText="1"/>
    </xf>
    <xf numFmtId="0" fontId="3" fillId="6" borderId="0" xfId="0" applyFont="1" applyFill="1" applyAlignment="1">
      <alignment horizontal="center"/>
    </xf>
    <xf numFmtId="0" fontId="21" fillId="6" borderId="0" xfId="2" applyFont="1" applyFill="1" applyBorder="1" applyAlignment="1" applyProtection="1">
      <alignment horizontal="center" vertical="center" wrapText="1"/>
      <protection locked="0"/>
    </xf>
    <xf numFmtId="0" fontId="35" fillId="6" borderId="0" xfId="0" applyFont="1" applyFill="1" applyAlignment="1">
      <alignment horizontal="left" vertical="center"/>
    </xf>
    <xf numFmtId="0" fontId="35" fillId="6" borderId="0" xfId="0" applyFont="1" applyFill="1" applyAlignment="1">
      <alignment horizontal="center" vertical="center" wrapText="1"/>
    </xf>
    <xf numFmtId="0" fontId="36" fillId="6" borderId="0" xfId="0" applyFont="1" applyFill="1" applyAlignment="1">
      <alignment horizontal="center" vertical="center" wrapText="1"/>
    </xf>
    <xf numFmtId="0" fontId="21" fillId="6" borderId="0" xfId="2" applyFont="1" applyFill="1" applyBorder="1" applyAlignment="1">
      <alignment horizontal="center" vertical="center" wrapText="1"/>
    </xf>
    <xf numFmtId="0" fontId="21" fillId="0" borderId="0" xfId="2" applyFont="1" applyFill="1" applyBorder="1" applyAlignment="1">
      <alignment horizontal="center" vertical="center" wrapText="1"/>
    </xf>
    <xf numFmtId="0" fontId="27" fillId="6" borderId="0" xfId="0" applyFont="1" applyFill="1" applyAlignment="1" applyProtection="1">
      <alignment horizontal="center" vertical="center" wrapText="1"/>
      <protection locked="0"/>
    </xf>
    <xf numFmtId="0" fontId="37" fillId="0" borderId="0" xfId="0" applyFont="1" applyAlignment="1">
      <alignment horizontal="center" vertical="center" wrapText="1"/>
    </xf>
    <xf numFmtId="0" fontId="21" fillId="6" borderId="0" xfId="2" applyFont="1" applyFill="1" applyBorder="1" applyAlignment="1">
      <alignment horizontal="center"/>
    </xf>
    <xf numFmtId="0" fontId="27" fillId="0" borderId="10" xfId="0" applyFont="1" applyBorder="1" applyAlignment="1" applyProtection="1">
      <alignment horizontal="center" vertical="center" wrapText="1"/>
      <protection locked="0"/>
    </xf>
    <xf numFmtId="0" fontId="32" fillId="6" borderId="0" xfId="0" applyFont="1" applyFill="1" applyAlignment="1">
      <alignment horizontal="right" vertical="center" wrapText="1"/>
    </xf>
    <xf numFmtId="165" fontId="27" fillId="0" borderId="0" xfId="0" quotePrefix="1" applyNumberFormat="1" applyFont="1" applyAlignment="1">
      <alignment horizontal="center" vertical="center" wrapText="1"/>
    </xf>
    <xf numFmtId="3" fontId="27" fillId="0" borderId="0" xfId="0" applyNumberFormat="1" applyFont="1" applyAlignment="1">
      <alignment horizontal="center" vertical="center" wrapText="1"/>
    </xf>
    <xf numFmtId="0" fontId="38" fillId="7" borderId="0" xfId="0" applyFont="1" applyFill="1" applyAlignment="1">
      <alignment horizontal="center" vertical="center" wrapText="1"/>
    </xf>
    <xf numFmtId="165" fontId="27" fillId="0" borderId="0" xfId="1" applyNumberFormat="1" applyFont="1" applyFill="1" applyBorder="1" applyAlignment="1" applyProtection="1">
      <alignment horizontal="center" vertical="center" wrapText="1"/>
      <protection locked="0"/>
    </xf>
    <xf numFmtId="9" fontId="27" fillId="6" borderId="0" xfId="1" applyFont="1" applyFill="1" applyBorder="1" applyAlignment="1" applyProtection="1">
      <alignment horizontal="center" vertical="center" wrapText="1"/>
    </xf>
    <xf numFmtId="0" fontId="25" fillId="0" borderId="0" xfId="0" quotePrefix="1" applyFont="1" applyAlignment="1">
      <alignment horizontal="center" vertical="center" wrapText="1"/>
    </xf>
    <xf numFmtId="3" fontId="27" fillId="6" borderId="0" xfId="0" quotePrefix="1" applyNumberFormat="1" applyFont="1" applyFill="1" applyAlignment="1">
      <alignment horizontal="center" vertical="center" wrapText="1"/>
    </xf>
    <xf numFmtId="164" fontId="27" fillId="0" borderId="0" xfId="0" applyNumberFormat="1" applyFont="1" applyAlignment="1" applyProtection="1">
      <alignment horizontal="center" vertical="center" wrapText="1"/>
      <protection locked="0"/>
    </xf>
    <xf numFmtId="0" fontId="27" fillId="4" borderId="0" xfId="0" applyFont="1" applyFill="1" applyAlignment="1">
      <alignment horizontal="center" vertical="center" wrapText="1"/>
    </xf>
    <xf numFmtId="0" fontId="29" fillId="4" borderId="0" xfId="0" applyFont="1" applyFill="1" applyAlignment="1">
      <alignment horizontal="center" vertical="center" wrapText="1"/>
    </xf>
    <xf numFmtId="0" fontId="27" fillId="0" borderId="0" xfId="0" quotePrefix="1" applyFont="1" applyAlignment="1">
      <alignment horizontal="right" vertical="center" wrapText="1"/>
    </xf>
    <xf numFmtId="3" fontId="3" fillId="0" borderId="0" xfId="0" quotePrefix="1" applyNumberFormat="1" applyFont="1" applyAlignment="1">
      <alignment horizontal="center" vertical="center" wrapText="1"/>
    </xf>
    <xf numFmtId="165" fontId="38" fillId="7" borderId="0" xfId="1" applyNumberFormat="1" applyFont="1" applyFill="1" applyBorder="1" applyAlignment="1">
      <alignment horizontal="center" vertical="center" wrapText="1"/>
    </xf>
    <xf numFmtId="165" fontId="25" fillId="5" borderId="0" xfId="1" applyNumberFormat="1" applyFont="1" applyFill="1" applyBorder="1" applyAlignment="1">
      <alignment horizontal="center" vertical="center" wrapText="1"/>
    </xf>
    <xf numFmtId="165" fontId="31" fillId="5" borderId="0" xfId="1" applyNumberFormat="1" applyFont="1" applyFill="1" applyBorder="1" applyAlignment="1">
      <alignment horizontal="center" vertical="center" wrapText="1"/>
    </xf>
    <xf numFmtId="0" fontId="3" fillId="0" borderId="0" xfId="0" applyFont="1" applyAlignment="1">
      <alignment horizontal="left" vertical="center"/>
    </xf>
    <xf numFmtId="0" fontId="3" fillId="0" borderId="0" xfId="0" applyFont="1" applyAlignment="1">
      <alignment horizontal="left" vertical="center" wrapText="1"/>
    </xf>
    <xf numFmtId="0" fontId="26" fillId="2" borderId="0" xfId="0" applyFont="1" applyFill="1" applyAlignment="1">
      <alignment horizontal="center" vertical="center" wrapText="1"/>
    </xf>
    <xf numFmtId="0" fontId="27" fillId="0" borderId="0" xfId="0" applyFont="1" applyAlignment="1">
      <alignment horizontal="left" vertical="center" wrapText="1"/>
    </xf>
    <xf numFmtId="0" fontId="31" fillId="6" borderId="0" xfId="0" quotePrefix="1" applyFont="1" applyFill="1" applyAlignment="1">
      <alignment horizontal="center" vertical="center" wrapText="1"/>
    </xf>
    <xf numFmtId="0" fontId="3" fillId="0" borderId="0" xfId="0" applyFont="1" applyProtection="1">
      <protection locked="0"/>
    </xf>
    <xf numFmtId="0" fontId="31" fillId="6" borderId="0" xfId="0" quotePrefix="1" applyFont="1" applyFill="1" applyAlignment="1" applyProtection="1">
      <alignment horizontal="center" vertical="center" wrapText="1"/>
      <protection locked="0"/>
    </xf>
    <xf numFmtId="0" fontId="25" fillId="0" borderId="0" xfId="0" quotePrefix="1" applyFont="1" applyAlignment="1" applyProtection="1">
      <alignment horizontal="center" vertical="center" wrapText="1"/>
      <protection locked="0"/>
    </xf>
    <xf numFmtId="0" fontId="27" fillId="0" borderId="0" xfId="0" quotePrefix="1" applyFont="1" applyAlignment="1" applyProtection="1">
      <alignment horizontal="center" vertical="center" wrapText="1"/>
      <protection locked="0"/>
    </xf>
    <xf numFmtId="0" fontId="31" fillId="0" borderId="0" xfId="0" quotePrefix="1" applyFont="1" applyAlignment="1" applyProtection="1">
      <alignment horizontal="center" vertical="center" wrapText="1"/>
      <protection locked="0"/>
    </xf>
    <xf numFmtId="0" fontId="30" fillId="0" borderId="0" xfId="0" quotePrefix="1" applyFont="1" applyAlignment="1">
      <alignment horizontal="center" vertical="center" wrapText="1"/>
    </xf>
    <xf numFmtId="0" fontId="27" fillId="8" borderId="0" xfId="0" quotePrefix="1" applyFont="1" applyFill="1" applyAlignment="1">
      <alignment horizontal="center" vertical="center" wrapText="1"/>
    </xf>
    <xf numFmtId="164" fontId="27" fillId="0" borderId="0" xfId="0" quotePrefix="1" applyNumberFormat="1" applyFont="1" applyAlignment="1" applyProtection="1">
      <alignment horizontal="center" vertical="center" wrapText="1"/>
      <protection locked="0"/>
    </xf>
    <xf numFmtId="0" fontId="32" fillId="0" borderId="0" xfId="0" applyFont="1" applyAlignment="1" applyProtection="1">
      <alignment horizontal="right" vertical="center" wrapText="1"/>
      <protection locked="0"/>
    </xf>
    <xf numFmtId="164" fontId="29" fillId="0" borderId="0" xfId="0" applyNumberFormat="1" applyFont="1" applyAlignment="1" applyProtection="1">
      <alignment horizontal="center" vertical="center" wrapText="1"/>
      <protection locked="0"/>
    </xf>
    <xf numFmtId="0" fontId="3" fillId="0" borderId="0" xfId="0" quotePrefix="1" applyFont="1" applyAlignment="1" applyProtection="1">
      <alignment horizontal="center" vertical="center" wrapText="1"/>
      <protection locked="0"/>
    </xf>
    <xf numFmtId="3" fontId="27" fillId="0" borderId="0" xfId="0" applyNumberFormat="1" applyFont="1" applyAlignment="1" applyProtection="1">
      <alignment horizontal="center" vertical="center" wrapText="1"/>
      <protection locked="0"/>
    </xf>
    <xf numFmtId="0" fontId="17"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9" fontId="27" fillId="0" borderId="0" xfId="1" applyFont="1" applyFill="1" applyBorder="1" applyAlignment="1" applyProtection="1">
      <alignment horizontal="center" vertical="center" wrapText="1"/>
      <protection locked="0"/>
    </xf>
    <xf numFmtId="166" fontId="27" fillId="0" borderId="0" xfId="0" applyNumberFormat="1" applyFont="1" applyAlignment="1" applyProtection="1">
      <alignment horizontal="center" vertical="center" wrapText="1"/>
      <protection locked="0"/>
    </xf>
    <xf numFmtId="10" fontId="27" fillId="0" borderId="0" xfId="0" quotePrefix="1" applyNumberFormat="1" applyFont="1" applyAlignment="1" applyProtection="1">
      <alignment horizontal="center" vertical="center" wrapText="1"/>
      <protection locked="0"/>
    </xf>
    <xf numFmtId="9" fontId="27" fillId="0" borderId="0" xfId="1" quotePrefix="1" applyFont="1" applyFill="1" applyBorder="1" applyAlignment="1" applyProtection="1">
      <alignment horizontal="center" vertical="center" wrapText="1"/>
      <protection locked="0"/>
    </xf>
    <xf numFmtId="0" fontId="31" fillId="0" borderId="0" xfId="0"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23" fillId="0" borderId="0" xfId="0" applyFont="1" applyAlignment="1" applyProtection="1">
      <alignment horizontal="center" vertical="center" wrapText="1"/>
      <protection locked="0"/>
    </xf>
    <xf numFmtId="166" fontId="31" fillId="0" borderId="0" xfId="0" applyNumberFormat="1" applyFont="1" applyAlignment="1" applyProtection="1">
      <alignment horizontal="center" vertical="center" wrapText="1"/>
      <protection locked="0"/>
    </xf>
    <xf numFmtId="165" fontId="23" fillId="0" borderId="0" xfId="0" quotePrefix="1" applyNumberFormat="1" applyFont="1" applyAlignment="1" applyProtection="1">
      <alignment horizontal="center" vertical="center" wrapText="1"/>
      <protection locked="0"/>
    </xf>
    <xf numFmtId="165" fontId="23" fillId="0" borderId="0" xfId="0" applyNumberFormat="1" applyFont="1" applyAlignment="1" applyProtection="1">
      <alignment horizontal="center" vertical="center" wrapText="1"/>
      <protection locked="0"/>
    </xf>
    <xf numFmtId="164" fontId="3" fillId="0" borderId="0" xfId="0" applyNumberFormat="1" applyFont="1" applyAlignment="1" applyProtection="1">
      <alignment horizontal="center" vertical="center" wrapText="1"/>
      <protection locked="0"/>
    </xf>
    <xf numFmtId="9" fontId="3" fillId="0" borderId="0" xfId="1" quotePrefix="1" applyFont="1" applyFill="1" applyBorder="1" applyAlignment="1" applyProtection="1">
      <alignment horizontal="center" vertical="center" wrapText="1"/>
      <protection locked="0"/>
    </xf>
    <xf numFmtId="164" fontId="32" fillId="0" borderId="0" xfId="0" quotePrefix="1" applyNumberFormat="1" applyFont="1" applyAlignment="1" applyProtection="1">
      <alignment horizontal="right" vertical="center" wrapText="1"/>
      <protection locked="0"/>
    </xf>
    <xf numFmtId="0" fontId="32" fillId="0" borderId="0" xfId="0" quotePrefix="1" applyFont="1" applyAlignment="1" applyProtection="1">
      <alignment horizontal="right" vertical="center" wrapText="1"/>
      <protection locked="0"/>
    </xf>
    <xf numFmtId="0" fontId="22" fillId="0" borderId="0" xfId="2" applyFont="1" applyFill="1" applyBorder="1" applyAlignment="1" applyProtection="1">
      <protection locked="0"/>
    </xf>
    <xf numFmtId="0" fontId="14" fillId="0" borderId="4" xfId="0" applyFont="1" applyBorder="1" applyProtection="1">
      <protection locked="0"/>
    </xf>
    <xf numFmtId="0" fontId="14" fillId="0" borderId="0" xfId="0" applyFont="1" applyProtection="1">
      <protection locked="0"/>
    </xf>
    <xf numFmtId="0" fontId="14" fillId="0" borderId="5" xfId="0" applyFont="1" applyBorder="1" applyProtection="1">
      <protection locked="0"/>
    </xf>
    <xf numFmtId="0" fontId="20" fillId="0" borderId="0" xfId="0" applyFont="1" applyProtection="1">
      <protection locked="0"/>
    </xf>
    <xf numFmtId="14" fontId="27" fillId="0" borderId="0" xfId="0" applyNumberFormat="1" applyFont="1" applyAlignment="1" applyProtection="1">
      <alignment horizontal="center" vertical="center" wrapText="1"/>
      <protection locked="0"/>
    </xf>
    <xf numFmtId="0" fontId="13" fillId="0" borderId="0" xfId="2" applyAlignment="1" applyProtection="1">
      <alignment horizontal="center" vertical="center" wrapText="1"/>
      <protection locked="0"/>
    </xf>
    <xf numFmtId="0" fontId="13" fillId="6" borderId="0" xfId="2" applyFill="1" applyAlignment="1" applyProtection="1">
      <alignment horizontal="center" vertical="center" wrapText="1"/>
      <protection locked="0"/>
    </xf>
    <xf numFmtId="0" fontId="22" fillId="2" borderId="0" xfId="2" applyFont="1" applyFill="1" applyBorder="1" applyAlignment="1" applyProtection="1">
      <alignment horizontal="center"/>
      <protection locked="0"/>
    </xf>
    <xf numFmtId="0" fontId="22" fillId="0" borderId="0" xfId="2" applyFont="1" applyFill="1" applyBorder="1" applyAlignment="1" applyProtection="1">
      <protection locked="0"/>
    </xf>
    <xf numFmtId="0" fontId="22" fillId="3" borderId="0" xfId="0" applyFont="1" applyFill="1" applyAlignment="1" applyProtection="1">
      <alignment horizontal="center"/>
      <protection locked="0"/>
    </xf>
    <xf numFmtId="0" fontId="3" fillId="0" borderId="0" xfId="0" applyFont="1" applyAlignment="1" applyProtection="1">
      <protection locked="0"/>
    </xf>
    <xf numFmtId="0" fontId="16" fillId="0" borderId="0" xfId="0" applyFont="1" applyAlignment="1">
      <alignment horizontal="center" vertical="center"/>
    </xf>
  </cellXfs>
  <cellStyles count="4">
    <cellStyle name="Hyperlink" xfId="2" builtinId="8"/>
    <cellStyle name="Normal" xfId="0" builtinId="0"/>
    <cellStyle name="Percent" xfId="1" builtinId="5"/>
    <cellStyle name="Standard 2" xfId="3" xr:uid="{E3976C44-7583-4376-BA96-543F8A1A2908}"/>
  </cellStyles>
  <dxfs count="0"/>
  <tableStyles count="0" defaultTableStyle="TableStyleMedium2" defaultPivotStyle="PivotStyleLight16"/>
  <colors>
    <mruColors>
      <color rgb="FF847A75"/>
      <color rgb="FFE36E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externalLink" Target="externalLinks/externalLink2.xml"/><Relationship Id="rId12"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customXml" Target="../customXml/item4.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236860</xdr:colOff>
      <xdr:row>19</xdr:row>
      <xdr:rowOff>108738</xdr:rowOff>
    </xdr:to>
    <xdr:pic>
      <xdr:nvPicPr>
        <xdr:cNvPr id="3" name="Picture 2">
          <a:extLst>
            <a:ext uri="{FF2B5EF4-FFF2-40B4-BE49-F238E27FC236}">
              <a16:creationId xmlns:a16="http://schemas.microsoft.com/office/drawing/2014/main" id="{5DC8BBCA-88ED-4A65-BE43-DA6F0EC56FD3}"/>
            </a:ext>
          </a:extLst>
        </xdr:cNvPr>
        <xdr:cNvPicPr>
          <a:picLocks noChangeAspect="1"/>
        </xdr:cNvPicPr>
      </xdr:nvPicPr>
      <xdr:blipFill>
        <a:blip xmlns:r="http://schemas.openxmlformats.org/officeDocument/2006/relationships" r:embed="rId1"/>
        <a:stretch>
          <a:fillRect/>
        </a:stretch>
      </xdr:blipFill>
      <xdr:spPr>
        <a:xfrm>
          <a:off x="2199640" y="3279141"/>
          <a:ext cx="4921468" cy="1378736"/>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L:\Collateral_Management\Deckungsstock\CMT%20-%20Collateral%20Management%20Tool\Reports\HTT\HTT%20Template\20250930%20-%20%20PublicSector%20Cover%20Pool_cleaned_251217_1622.xlsx" TargetMode="External"/><Relationship Id="rId1" Type="http://schemas.openxmlformats.org/officeDocument/2006/relationships/externalLinkPath" Target="/Collateral_Management/Deckungsstock/CMT%20-%20Collateral%20Management%20Tool/Reports/HTT/HTT%20Template/Archiv/20250930%20-%20%20PublicSector%20Cover%20Pool_cleaned_251217_1622.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emfecbc.sharepoint.com/sites/HypoDocumentCenter/Hypoline/European%20Covered%20Bond%20Council/ECBC%20Label%20Initiative/Label%20HTT%20Review/DRAFT%20CBLF%20-%20HTT%202026.xlsx" TargetMode="External"/><Relationship Id="rId1" Type="http://schemas.openxmlformats.org/officeDocument/2006/relationships/externalLinkPath" Target="https://bawagpsk-my.sharepoint.com/personal/edita_muratovic_bawaggroup_com/Documents/DRAFT%20CBLF%20-%20HTT%20202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 val="Disclaimer"/>
      <sheetName val="Introduction"/>
      <sheetName val="Completion Instructions"/>
      <sheetName val="FAQ"/>
      <sheetName val="A. HTT General"/>
      <sheetName val="B2. Public Sector Assets"/>
      <sheetName val="C. ISIN List"/>
      <sheetName val="Lists"/>
      <sheetName val="Language"/>
    </sheetNames>
    <sheetDataSet>
      <sheetData sheetId="0"/>
      <sheetData sheetId="1"/>
      <sheetData sheetId="2"/>
      <sheetData sheetId="3"/>
      <sheetData sheetId="4"/>
      <sheetData sheetId="5">
        <row r="38">
          <cell r="C38">
            <v>2747415529.3299994</v>
          </cell>
        </row>
        <row r="138">
          <cell r="C138">
            <v>1550000000</v>
          </cell>
        </row>
        <row r="164">
          <cell r="C164">
            <v>1550000000</v>
          </cell>
        </row>
        <row r="217">
          <cell r="C217">
            <v>0</v>
          </cell>
        </row>
        <row r="219">
          <cell r="C219">
            <v>0</v>
          </cell>
        </row>
      </sheetData>
      <sheetData sheetId="6">
        <row r="10">
          <cell r="C10">
            <v>4154</v>
          </cell>
        </row>
      </sheetData>
      <sheetData sheetId="7"/>
      <sheetData sheetId="8"/>
      <sheetData sheetId="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Disclaimer"/>
      <sheetName val="Introduction"/>
      <sheetName val="Completion Instructions"/>
      <sheetName val="FAQ"/>
      <sheetName val="A. HTT General"/>
      <sheetName val="B1. HTT Mortgage Assets"/>
      <sheetName val="B2. HTT Public Sector Assets"/>
      <sheetName val="B3. HTT Shipping Assets"/>
      <sheetName val="C. HTT Harmonised Glossary"/>
      <sheetName val="D. Insert Nat Trans Templ"/>
      <sheetName val="E. Optional ECB-ECAIs data"/>
      <sheetName val="F1. Sustainable M data"/>
      <sheetName val="F2. Sustainable PS data"/>
      <sheetName val="E.g. General"/>
      <sheetName val="E.g. Other"/>
    </sheetNames>
    <sheetDataSet>
      <sheetData sheetId="0"/>
      <sheetData sheetId="1"/>
      <sheetData sheetId="2"/>
      <sheetData sheetId="3"/>
      <sheetData sheetId="4"/>
      <sheetData sheetId="5">
        <row r="15">
          <cell r="C15">
            <v>0</v>
          </cell>
        </row>
        <row r="43">
          <cell r="B43" t="str">
            <v xml:space="preserve">4. Breakdown by Geography </v>
          </cell>
        </row>
        <row r="149">
          <cell r="B149" t="str">
            <v>6. Breakdown by Interest Rate</v>
          </cell>
        </row>
        <row r="179">
          <cell r="B179" t="str">
            <v>9. Non-Performing Loans (NPLs)</v>
          </cell>
        </row>
        <row r="186">
          <cell r="B186" t="str">
            <v>10. Loan Size Information</v>
          </cell>
        </row>
        <row r="424">
          <cell r="B424" t="str">
            <v>21. Loan Size Information</v>
          </cell>
        </row>
      </sheetData>
      <sheetData sheetId="6">
        <row r="10">
          <cell r="C10" t="str">
            <v>[For completion]</v>
          </cell>
        </row>
        <row r="18">
          <cell r="B18" t="str">
            <v>2. Size Information</v>
          </cell>
        </row>
        <row r="48">
          <cell r="B48" t="str">
            <v xml:space="preserve">4. Breakdown by Geography </v>
          </cell>
        </row>
        <row r="129">
          <cell r="B129" t="str">
            <v>6. Breakdown by Interest Rate</v>
          </cell>
        </row>
        <row r="166">
          <cell r="B166" t="str">
            <v>9. Non-Performing Loans</v>
          </cell>
        </row>
      </sheetData>
      <sheetData sheetId="7">
        <row r="116">
          <cell r="B116" t="str">
            <v>8. Loan Size Information</v>
          </cell>
        </row>
      </sheetData>
      <sheetData sheetId="8">
        <row r="18">
          <cell r="B18" t="str">
            <v>Hedging Strategy (please explain how you address interest rate and currency risk)</v>
          </cell>
        </row>
      </sheetData>
      <sheetData sheetId="9"/>
      <sheetData sheetId="10"/>
      <sheetData sheetId="11"/>
      <sheetData sheetId="12"/>
      <sheetData sheetId="13"/>
      <sheetData sheetId="14"/>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8" Type="http://schemas.openxmlformats.org/officeDocument/2006/relationships/hyperlink" Target="https://www.bawaggroup.com/en/esg" TargetMode="External"/><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93-bawag"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93-bawag" TargetMode="External"/><Relationship Id="rId5" Type="http://schemas.openxmlformats.org/officeDocument/2006/relationships/hyperlink" Target="https://www.bawaggroup.com/en/investor-relations" TargetMode="External"/><Relationship Id="rId4" Type="http://schemas.openxmlformats.org/officeDocument/2006/relationships/hyperlink" Target="https://eur-lex.europa.eu/eli/dir/2019/2162/oj"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51F82-D8C7-43AD-BDFC-A74F43F62351}">
  <sheetPr codeName="Tabelle1">
    <tabColor rgb="FFE36E00"/>
  </sheetPr>
  <dimension ref="A1:A174"/>
  <sheetViews>
    <sheetView zoomScale="75" zoomScaleNormal="75" workbookViewId="0"/>
  </sheetViews>
  <sheetFormatPr defaultColWidth="9" defaultRowHeight="15" x14ac:dyDescent="0.25"/>
  <cols>
    <col min="1" max="1" width="242" style="2" customWidth="1"/>
    <col min="2" max="16384" width="9" style="2"/>
  </cols>
  <sheetData>
    <row r="1" spans="1:1" ht="31.5" x14ac:dyDescent="0.25">
      <c r="A1" s="1" t="s">
        <v>0</v>
      </c>
    </row>
    <row r="3" spans="1:1" x14ac:dyDescent="0.25">
      <c r="A3" s="3"/>
    </row>
    <row r="4" spans="1:1" ht="34.5" x14ac:dyDescent="0.25">
      <c r="A4" s="4" t="s">
        <v>1</v>
      </c>
    </row>
    <row r="5" spans="1:1" ht="34.5" x14ac:dyDescent="0.25">
      <c r="A5" s="4" t="s">
        <v>2</v>
      </c>
    </row>
    <row r="6" spans="1:1" ht="34.5" x14ac:dyDescent="0.25">
      <c r="A6" s="4" t="s">
        <v>3</v>
      </c>
    </row>
    <row r="7" spans="1:1" ht="17.25" x14ac:dyDescent="0.25">
      <c r="A7" s="4"/>
    </row>
    <row r="8" spans="1:1" ht="18.75" x14ac:dyDescent="0.25">
      <c r="A8" s="5" t="s">
        <v>4</v>
      </c>
    </row>
    <row r="9" spans="1:1" ht="34.5" x14ac:dyDescent="0.3">
      <c r="A9" s="6" t="s">
        <v>5</v>
      </c>
    </row>
    <row r="10" spans="1:1" ht="69" x14ac:dyDescent="0.25">
      <c r="A10" s="7" t="s">
        <v>6</v>
      </c>
    </row>
    <row r="11" spans="1:1" ht="34.5" x14ac:dyDescent="0.25">
      <c r="A11" s="7" t="s">
        <v>7</v>
      </c>
    </row>
    <row r="12" spans="1:1" ht="17.25" x14ac:dyDescent="0.25">
      <c r="A12" s="7" t="s">
        <v>8</v>
      </c>
    </row>
    <row r="13" spans="1:1" ht="17.25" x14ac:dyDescent="0.25">
      <c r="A13" s="7" t="s">
        <v>9</v>
      </c>
    </row>
    <row r="14" spans="1:1" ht="34.5" x14ac:dyDescent="0.25">
      <c r="A14" s="7" t="s">
        <v>10</v>
      </c>
    </row>
    <row r="15" spans="1:1" ht="17.25" x14ac:dyDescent="0.25">
      <c r="A15" s="7"/>
    </row>
    <row r="16" spans="1:1" ht="18.75" x14ac:dyDescent="0.25">
      <c r="A16" s="5" t="s">
        <v>11</v>
      </c>
    </row>
    <row r="17" spans="1:1" ht="17.25" x14ac:dyDescent="0.25">
      <c r="A17" s="8" t="s">
        <v>12</v>
      </c>
    </row>
    <row r="18" spans="1:1" ht="34.5" x14ac:dyDescent="0.25">
      <c r="A18" s="9" t="s">
        <v>13</v>
      </c>
    </row>
    <row r="19" spans="1:1" ht="34.5" x14ac:dyDescent="0.25">
      <c r="A19" s="9" t="s">
        <v>14</v>
      </c>
    </row>
    <row r="20" spans="1:1" ht="51.75" x14ac:dyDescent="0.25">
      <c r="A20" s="9" t="s">
        <v>15</v>
      </c>
    </row>
    <row r="21" spans="1:1" ht="86.25" x14ac:dyDescent="0.25">
      <c r="A21" s="9" t="s">
        <v>16</v>
      </c>
    </row>
    <row r="22" spans="1:1" ht="51.75" x14ac:dyDescent="0.25">
      <c r="A22" s="9" t="s">
        <v>17</v>
      </c>
    </row>
    <row r="23" spans="1:1" ht="34.5" x14ac:dyDescent="0.25">
      <c r="A23" s="9" t="s">
        <v>18</v>
      </c>
    </row>
    <row r="24" spans="1:1" ht="17.25" x14ac:dyDescent="0.25">
      <c r="A24" s="9" t="s">
        <v>19</v>
      </c>
    </row>
    <row r="25" spans="1:1" ht="17.25" x14ac:dyDescent="0.25">
      <c r="A25" s="8" t="s">
        <v>20</v>
      </c>
    </row>
    <row r="26" spans="1:1" ht="51.75" x14ac:dyDescent="0.3">
      <c r="A26" s="10" t="s">
        <v>21</v>
      </c>
    </row>
    <row r="27" spans="1:1" ht="17.25" x14ac:dyDescent="0.3">
      <c r="A27" s="10" t="s">
        <v>22</v>
      </c>
    </row>
    <row r="28" spans="1:1" ht="17.25" x14ac:dyDescent="0.25">
      <c r="A28" s="8" t="s">
        <v>23</v>
      </c>
    </row>
    <row r="29" spans="1:1" ht="34.5" x14ac:dyDescent="0.25">
      <c r="A29" s="9" t="s">
        <v>24</v>
      </c>
    </row>
    <row r="30" spans="1:1" ht="34.5" x14ac:dyDescent="0.25">
      <c r="A30" s="9" t="s">
        <v>25</v>
      </c>
    </row>
    <row r="31" spans="1:1" ht="34.5" x14ac:dyDescent="0.25">
      <c r="A31" s="9" t="s">
        <v>26</v>
      </c>
    </row>
    <row r="32" spans="1:1" ht="34.5" x14ac:dyDescent="0.25">
      <c r="A32" s="9" t="s">
        <v>27</v>
      </c>
    </row>
    <row r="33" spans="1:1" ht="17.25" x14ac:dyDescent="0.25">
      <c r="A33" s="9"/>
    </row>
    <row r="34" spans="1:1" ht="18.75" x14ac:dyDescent="0.25">
      <c r="A34" s="5" t="s">
        <v>28</v>
      </c>
    </row>
    <row r="35" spans="1:1" ht="17.25" x14ac:dyDescent="0.25">
      <c r="A35" s="8" t="s">
        <v>29</v>
      </c>
    </row>
    <row r="36" spans="1:1" ht="34.5" x14ac:dyDescent="0.25">
      <c r="A36" s="9" t="s">
        <v>30</v>
      </c>
    </row>
    <row r="37" spans="1:1" ht="34.5" x14ac:dyDescent="0.25">
      <c r="A37" s="9" t="s">
        <v>31</v>
      </c>
    </row>
    <row r="38" spans="1:1" ht="34.5" x14ac:dyDescent="0.25">
      <c r="A38" s="9" t="s">
        <v>32</v>
      </c>
    </row>
    <row r="39" spans="1:1" ht="17.25" x14ac:dyDescent="0.25">
      <c r="A39" s="9" t="s">
        <v>33</v>
      </c>
    </row>
    <row r="40" spans="1:1" ht="34.5" x14ac:dyDescent="0.25">
      <c r="A40" s="9" t="s">
        <v>34</v>
      </c>
    </row>
    <row r="41" spans="1:1" ht="17.25" x14ac:dyDescent="0.25">
      <c r="A41" s="8" t="s">
        <v>35</v>
      </c>
    </row>
    <row r="42" spans="1:1" ht="17.25" x14ac:dyDescent="0.25">
      <c r="A42" s="9" t="s">
        <v>36</v>
      </c>
    </row>
    <row r="43" spans="1:1" ht="17.25" x14ac:dyDescent="0.3">
      <c r="A43" s="10" t="s">
        <v>37</v>
      </c>
    </row>
    <row r="44" spans="1:1" ht="17.25" x14ac:dyDescent="0.25">
      <c r="A44" s="8" t="s">
        <v>38</v>
      </c>
    </row>
    <row r="45" spans="1:1" ht="34.5" x14ac:dyDescent="0.3">
      <c r="A45" s="10" t="s">
        <v>39</v>
      </c>
    </row>
    <row r="46" spans="1:1" ht="34.5" x14ac:dyDescent="0.25">
      <c r="A46" s="9" t="s">
        <v>40</v>
      </c>
    </row>
    <row r="47" spans="1:1" ht="34.5" x14ac:dyDescent="0.25">
      <c r="A47" s="9" t="s">
        <v>41</v>
      </c>
    </row>
    <row r="48" spans="1:1" ht="17.25" x14ac:dyDescent="0.25">
      <c r="A48" s="9" t="s">
        <v>42</v>
      </c>
    </row>
    <row r="49" spans="1:1" ht="17.25" x14ac:dyDescent="0.3">
      <c r="A49" s="10" t="s">
        <v>43</v>
      </c>
    </row>
    <row r="50" spans="1:1" ht="17.25" x14ac:dyDescent="0.25">
      <c r="A50" s="8" t="s">
        <v>44</v>
      </c>
    </row>
    <row r="51" spans="1:1" ht="34.5" x14ac:dyDescent="0.3">
      <c r="A51" s="10" t="s">
        <v>45</v>
      </c>
    </row>
    <row r="52" spans="1:1" ht="17.25" x14ac:dyDescent="0.25">
      <c r="A52" s="9" t="s">
        <v>46</v>
      </c>
    </row>
    <row r="53" spans="1:1" ht="34.5" x14ac:dyDescent="0.3">
      <c r="A53" s="10" t="s">
        <v>47</v>
      </c>
    </row>
    <row r="54" spans="1:1" ht="17.25" x14ac:dyDescent="0.25">
      <c r="A54" s="8" t="s">
        <v>48</v>
      </c>
    </row>
    <row r="55" spans="1:1" ht="17.25" x14ac:dyDescent="0.3">
      <c r="A55" s="10" t="s">
        <v>49</v>
      </c>
    </row>
    <row r="56" spans="1:1" ht="34.5" x14ac:dyDescent="0.25">
      <c r="A56" s="9" t="s">
        <v>50</v>
      </c>
    </row>
    <row r="57" spans="1:1" ht="17.25" x14ac:dyDescent="0.25">
      <c r="A57" s="9" t="s">
        <v>51</v>
      </c>
    </row>
    <row r="58" spans="1:1" ht="17.25" x14ac:dyDescent="0.25">
      <c r="A58" s="9" t="s">
        <v>52</v>
      </c>
    </row>
    <row r="59" spans="1:1" ht="17.25" x14ac:dyDescent="0.25">
      <c r="A59" s="8" t="s">
        <v>53</v>
      </c>
    </row>
    <row r="60" spans="1:1" ht="34.5" x14ac:dyDescent="0.25">
      <c r="A60" s="9" t="s">
        <v>54</v>
      </c>
    </row>
    <row r="61" spans="1:1" ht="17.25" x14ac:dyDescent="0.25">
      <c r="A61" s="11"/>
    </row>
    <row r="62" spans="1:1" ht="18.75" x14ac:dyDescent="0.25">
      <c r="A62" s="5" t="s">
        <v>55</v>
      </c>
    </row>
    <row r="63" spans="1:1" ht="17.25" x14ac:dyDescent="0.25">
      <c r="A63" s="8" t="s">
        <v>56</v>
      </c>
    </row>
    <row r="64" spans="1:1" ht="34.5" x14ac:dyDescent="0.25">
      <c r="A64" s="9" t="s">
        <v>57</v>
      </c>
    </row>
    <row r="65" spans="1:1" ht="17.25" x14ac:dyDescent="0.25">
      <c r="A65" s="9" t="s">
        <v>58</v>
      </c>
    </row>
    <row r="66" spans="1:1" ht="34.5" x14ac:dyDescent="0.25">
      <c r="A66" s="7" t="s">
        <v>59</v>
      </c>
    </row>
    <row r="67" spans="1:1" ht="34.5" x14ac:dyDescent="0.25">
      <c r="A67" s="7" t="s">
        <v>60</v>
      </c>
    </row>
    <row r="68" spans="1:1" ht="34.5" x14ac:dyDescent="0.25">
      <c r="A68" s="7" t="s">
        <v>61</v>
      </c>
    </row>
    <row r="69" spans="1:1" ht="17.25" x14ac:dyDescent="0.25">
      <c r="A69" s="12" t="s">
        <v>62</v>
      </c>
    </row>
    <row r="70" spans="1:1" ht="51.75" x14ac:dyDescent="0.25">
      <c r="A70" s="7" t="s">
        <v>63</v>
      </c>
    </row>
    <row r="71" spans="1:1" ht="17.25" x14ac:dyDescent="0.25">
      <c r="A71" s="7" t="s">
        <v>64</v>
      </c>
    </row>
    <row r="72" spans="1:1" ht="17.25" x14ac:dyDescent="0.25">
      <c r="A72" s="12" t="s">
        <v>65</v>
      </c>
    </row>
    <row r="73" spans="1:1" ht="17.25" x14ac:dyDescent="0.25">
      <c r="A73" s="7" t="s">
        <v>66</v>
      </c>
    </row>
    <row r="74" spans="1:1" ht="17.25" x14ac:dyDescent="0.25">
      <c r="A74" s="12" t="s">
        <v>67</v>
      </c>
    </row>
    <row r="75" spans="1:1" ht="34.5" x14ac:dyDescent="0.25">
      <c r="A75" s="7" t="s">
        <v>68</v>
      </c>
    </row>
    <row r="76" spans="1:1" ht="17.25" x14ac:dyDescent="0.25">
      <c r="A76" s="7" t="s">
        <v>69</v>
      </c>
    </row>
    <row r="77" spans="1:1" ht="51.75" x14ac:dyDescent="0.25">
      <c r="A77" s="7" t="s">
        <v>70</v>
      </c>
    </row>
    <row r="78" spans="1:1" ht="17.25" x14ac:dyDescent="0.25">
      <c r="A78" s="12" t="s">
        <v>71</v>
      </c>
    </row>
    <row r="79" spans="1:1" ht="17.25" x14ac:dyDescent="0.3">
      <c r="A79" s="6" t="s">
        <v>72</v>
      </c>
    </row>
    <row r="80" spans="1:1" ht="17.25" x14ac:dyDescent="0.25">
      <c r="A80" s="12" t="s">
        <v>73</v>
      </c>
    </row>
    <row r="81" spans="1:1" ht="34.5" x14ac:dyDescent="0.25">
      <c r="A81" s="7" t="s">
        <v>74</v>
      </c>
    </row>
    <row r="82" spans="1:1" ht="34.5" x14ac:dyDescent="0.25">
      <c r="A82" s="7" t="s">
        <v>75</v>
      </c>
    </row>
    <row r="83" spans="1:1" ht="34.5" x14ac:dyDescent="0.25">
      <c r="A83" s="7" t="s">
        <v>76</v>
      </c>
    </row>
    <row r="84" spans="1:1" ht="34.5" x14ac:dyDescent="0.25">
      <c r="A84" s="7" t="s">
        <v>77</v>
      </c>
    </row>
    <row r="85" spans="1:1" ht="34.5" x14ac:dyDescent="0.25">
      <c r="A85" s="7" t="s">
        <v>78</v>
      </c>
    </row>
    <row r="86" spans="1:1" ht="17.25" x14ac:dyDescent="0.25">
      <c r="A86" s="12" t="s">
        <v>79</v>
      </c>
    </row>
    <row r="87" spans="1:1" ht="17.25" x14ac:dyDescent="0.25">
      <c r="A87" s="7" t="s">
        <v>80</v>
      </c>
    </row>
    <row r="88" spans="1:1" ht="34.5" x14ac:dyDescent="0.25">
      <c r="A88" s="7" t="s">
        <v>81</v>
      </c>
    </row>
    <row r="89" spans="1:1" ht="17.25" x14ac:dyDescent="0.25">
      <c r="A89" s="12" t="s">
        <v>82</v>
      </c>
    </row>
    <row r="90" spans="1:1" ht="34.5" x14ac:dyDescent="0.25">
      <c r="A90" s="7" t="s">
        <v>83</v>
      </c>
    </row>
    <row r="91" spans="1:1" ht="17.25" x14ac:dyDescent="0.25">
      <c r="A91" s="12" t="s">
        <v>84</v>
      </c>
    </row>
    <row r="92" spans="1:1" ht="17.25" x14ac:dyDescent="0.3">
      <c r="A92" s="6" t="s">
        <v>85</v>
      </c>
    </row>
    <row r="93" spans="1:1" ht="17.25" x14ac:dyDescent="0.25">
      <c r="A93" s="7" t="s">
        <v>86</v>
      </c>
    </row>
    <row r="94" spans="1:1" ht="17.25" x14ac:dyDescent="0.25">
      <c r="A94" s="7"/>
    </row>
    <row r="95" spans="1:1" ht="18.75" x14ac:dyDescent="0.25">
      <c r="A95" s="5" t="s">
        <v>87</v>
      </c>
    </row>
    <row r="96" spans="1:1" ht="34.5" x14ac:dyDescent="0.3">
      <c r="A96" s="6" t="s">
        <v>88</v>
      </c>
    </row>
    <row r="97" spans="1:1" ht="17.25" x14ac:dyDescent="0.3">
      <c r="A97" s="6" t="s">
        <v>89</v>
      </c>
    </row>
    <row r="98" spans="1:1" ht="17.25" x14ac:dyDescent="0.25">
      <c r="A98" s="12" t="s">
        <v>90</v>
      </c>
    </row>
    <row r="99" spans="1:1" ht="17.25" x14ac:dyDescent="0.25">
      <c r="A99" s="4" t="s">
        <v>91</v>
      </c>
    </row>
    <row r="100" spans="1:1" ht="17.25" x14ac:dyDescent="0.25">
      <c r="A100" s="7" t="s">
        <v>92</v>
      </c>
    </row>
    <row r="101" spans="1:1" ht="17.25" x14ac:dyDescent="0.25">
      <c r="A101" s="7" t="s">
        <v>93</v>
      </c>
    </row>
    <row r="102" spans="1:1" ht="17.25" x14ac:dyDescent="0.25">
      <c r="A102" s="7" t="s">
        <v>94</v>
      </c>
    </row>
    <row r="103" spans="1:1" ht="17.25" x14ac:dyDescent="0.25">
      <c r="A103" s="7" t="s">
        <v>95</v>
      </c>
    </row>
    <row r="104" spans="1:1" ht="34.5" x14ac:dyDescent="0.25">
      <c r="A104" s="7" t="s">
        <v>96</v>
      </c>
    </row>
    <row r="105" spans="1:1" ht="17.25" x14ac:dyDescent="0.25">
      <c r="A105" s="4" t="s">
        <v>97</v>
      </c>
    </row>
    <row r="106" spans="1:1" ht="17.25" x14ac:dyDescent="0.25">
      <c r="A106" s="7" t="s">
        <v>98</v>
      </c>
    </row>
    <row r="107" spans="1:1" ht="17.25" x14ac:dyDescent="0.25">
      <c r="A107" s="7" t="s">
        <v>99</v>
      </c>
    </row>
    <row r="108" spans="1:1" ht="17.25" x14ac:dyDescent="0.25">
      <c r="A108" s="7" t="s">
        <v>100</v>
      </c>
    </row>
    <row r="109" spans="1:1" ht="17.25" x14ac:dyDescent="0.25">
      <c r="A109" s="7" t="s">
        <v>101</v>
      </c>
    </row>
    <row r="110" spans="1:1" ht="17.25" x14ac:dyDescent="0.25">
      <c r="A110" s="7" t="s">
        <v>102</v>
      </c>
    </row>
    <row r="111" spans="1:1" ht="17.25" x14ac:dyDescent="0.25">
      <c r="A111" s="7" t="s">
        <v>103</v>
      </c>
    </row>
    <row r="112" spans="1:1" ht="17.25" x14ac:dyDescent="0.25">
      <c r="A112" s="12" t="s">
        <v>104</v>
      </c>
    </row>
    <row r="113" spans="1:1" ht="17.25" x14ac:dyDescent="0.25">
      <c r="A113" s="7" t="s">
        <v>105</v>
      </c>
    </row>
    <row r="114" spans="1:1" ht="17.25" x14ac:dyDescent="0.25">
      <c r="A114" s="4" t="s">
        <v>106</v>
      </c>
    </row>
    <row r="115" spans="1:1" ht="17.25" x14ac:dyDescent="0.25">
      <c r="A115" s="7" t="s">
        <v>107</v>
      </c>
    </row>
    <row r="116" spans="1:1" ht="17.25" x14ac:dyDescent="0.25">
      <c r="A116" s="7" t="s">
        <v>108</v>
      </c>
    </row>
    <row r="117" spans="1:1" ht="17.25" x14ac:dyDescent="0.25">
      <c r="A117" s="4" t="s">
        <v>109</v>
      </c>
    </row>
    <row r="118" spans="1:1" ht="17.25" x14ac:dyDescent="0.25">
      <c r="A118" s="7" t="s">
        <v>110</v>
      </c>
    </row>
    <row r="119" spans="1:1" ht="17.25" x14ac:dyDescent="0.25">
      <c r="A119" s="7" t="s">
        <v>111</v>
      </c>
    </row>
    <row r="120" spans="1:1" ht="17.25" x14ac:dyDescent="0.25">
      <c r="A120" s="7" t="s">
        <v>112</v>
      </c>
    </row>
    <row r="121" spans="1:1" ht="17.25" x14ac:dyDescent="0.25">
      <c r="A121" s="12" t="s">
        <v>113</v>
      </c>
    </row>
    <row r="122" spans="1:1" ht="17.25" x14ac:dyDescent="0.25">
      <c r="A122" s="4" t="s">
        <v>114</v>
      </c>
    </row>
    <row r="123" spans="1:1" ht="17.25" x14ac:dyDescent="0.25">
      <c r="A123" s="4" t="s">
        <v>115</v>
      </c>
    </row>
    <row r="124" spans="1:1" ht="17.25" x14ac:dyDescent="0.25">
      <c r="A124" s="7" t="s">
        <v>116</v>
      </c>
    </row>
    <row r="125" spans="1:1" ht="17.25" x14ac:dyDescent="0.25">
      <c r="A125" s="7" t="s">
        <v>117</v>
      </c>
    </row>
    <row r="126" spans="1:1" ht="17.25" x14ac:dyDescent="0.25">
      <c r="A126" s="7" t="s">
        <v>118</v>
      </c>
    </row>
    <row r="127" spans="1:1" ht="17.25" x14ac:dyDescent="0.25">
      <c r="A127" s="7" t="s">
        <v>119</v>
      </c>
    </row>
    <row r="128" spans="1:1" ht="17.25" x14ac:dyDescent="0.25">
      <c r="A128" s="7" t="s">
        <v>120</v>
      </c>
    </row>
    <row r="129" spans="1:1" ht="17.25" x14ac:dyDescent="0.25">
      <c r="A129" s="12" t="s">
        <v>121</v>
      </c>
    </row>
    <row r="130" spans="1:1" ht="34.5" x14ac:dyDescent="0.25">
      <c r="A130" s="7" t="s">
        <v>122</v>
      </c>
    </row>
    <row r="131" spans="1:1" ht="69" x14ac:dyDescent="0.25">
      <c r="A131" s="7" t="s">
        <v>123</v>
      </c>
    </row>
    <row r="132" spans="1:1" ht="34.5" x14ac:dyDescent="0.25">
      <c r="A132" s="7" t="s">
        <v>124</v>
      </c>
    </row>
    <row r="133" spans="1:1" ht="17.25" x14ac:dyDescent="0.25">
      <c r="A133" s="12" t="s">
        <v>125</v>
      </c>
    </row>
    <row r="134" spans="1:1" ht="34.5" x14ac:dyDescent="0.25">
      <c r="A134" s="4" t="s">
        <v>126</v>
      </c>
    </row>
    <row r="135" spans="1:1" ht="17.25" x14ac:dyDescent="0.25">
      <c r="A135" s="4"/>
    </row>
    <row r="136" spans="1:1" ht="18.75" x14ac:dyDescent="0.25">
      <c r="A136" s="5" t="s">
        <v>127</v>
      </c>
    </row>
    <row r="137" spans="1:1" ht="17.25" x14ac:dyDescent="0.25">
      <c r="A137" s="7" t="s">
        <v>128</v>
      </c>
    </row>
    <row r="138" spans="1:1" ht="34.5" x14ac:dyDescent="0.25">
      <c r="A138" s="9" t="s">
        <v>129</v>
      </c>
    </row>
    <row r="139" spans="1:1" ht="34.5" x14ac:dyDescent="0.25">
      <c r="A139" s="9" t="s">
        <v>130</v>
      </c>
    </row>
    <row r="140" spans="1:1" ht="17.25" x14ac:dyDescent="0.25">
      <c r="A140" s="8" t="s">
        <v>131</v>
      </c>
    </row>
    <row r="141" spans="1:1" ht="17.25" x14ac:dyDescent="0.25">
      <c r="A141" s="13" t="s">
        <v>132</v>
      </c>
    </row>
    <row r="142" spans="1:1" ht="34.5" x14ac:dyDescent="0.3">
      <c r="A142" s="10" t="s">
        <v>133</v>
      </c>
    </row>
    <row r="143" spans="1:1" ht="17.25" x14ac:dyDescent="0.25">
      <c r="A143" s="9" t="s">
        <v>134</v>
      </c>
    </row>
    <row r="144" spans="1:1" ht="17.25" x14ac:dyDescent="0.25">
      <c r="A144" s="9" t="s">
        <v>135</v>
      </c>
    </row>
    <row r="145" spans="1:1" ht="17.25" x14ac:dyDescent="0.25">
      <c r="A145" s="13" t="s">
        <v>136</v>
      </c>
    </row>
    <row r="146" spans="1:1" ht="17.25" x14ac:dyDescent="0.25">
      <c r="A146" s="8" t="s">
        <v>137</v>
      </c>
    </row>
    <row r="147" spans="1:1" ht="17.25" x14ac:dyDescent="0.25">
      <c r="A147" s="13" t="s">
        <v>138</v>
      </c>
    </row>
    <row r="148" spans="1:1" ht="17.25" x14ac:dyDescent="0.25">
      <c r="A148" s="9" t="s">
        <v>139</v>
      </c>
    </row>
    <row r="149" spans="1:1" ht="17.25" x14ac:dyDescent="0.25">
      <c r="A149" s="9" t="s">
        <v>140</v>
      </c>
    </row>
    <row r="150" spans="1:1" ht="17.25" x14ac:dyDescent="0.25">
      <c r="A150" s="9" t="s">
        <v>141</v>
      </c>
    </row>
    <row r="151" spans="1:1" ht="34.5" x14ac:dyDescent="0.25">
      <c r="A151" s="13" t="s">
        <v>142</v>
      </c>
    </row>
    <row r="152" spans="1:1" ht="17.25" x14ac:dyDescent="0.25">
      <c r="A152" s="8" t="s">
        <v>143</v>
      </c>
    </row>
    <row r="153" spans="1:1" ht="17.25" x14ac:dyDescent="0.25">
      <c r="A153" s="9" t="s">
        <v>144</v>
      </c>
    </row>
    <row r="154" spans="1:1" ht="17.25" x14ac:dyDescent="0.25">
      <c r="A154" s="9" t="s">
        <v>145</v>
      </c>
    </row>
    <row r="155" spans="1:1" ht="17.25" x14ac:dyDescent="0.25">
      <c r="A155" s="9" t="s">
        <v>146</v>
      </c>
    </row>
    <row r="156" spans="1:1" ht="17.25" x14ac:dyDescent="0.25">
      <c r="A156" s="9" t="s">
        <v>147</v>
      </c>
    </row>
    <row r="157" spans="1:1" ht="34.5" x14ac:dyDescent="0.25">
      <c r="A157" s="9" t="s">
        <v>148</v>
      </c>
    </row>
    <row r="158" spans="1:1" ht="34.5" x14ac:dyDescent="0.25">
      <c r="A158" s="9" t="s">
        <v>149</v>
      </c>
    </row>
    <row r="159" spans="1:1" ht="17.25" x14ac:dyDescent="0.25">
      <c r="A159" s="8" t="s">
        <v>150</v>
      </c>
    </row>
    <row r="160" spans="1:1" ht="34.5" x14ac:dyDescent="0.25">
      <c r="A160" s="9" t="s">
        <v>151</v>
      </c>
    </row>
    <row r="161" spans="1:1" ht="34.5" x14ac:dyDescent="0.25">
      <c r="A161" s="9" t="s">
        <v>152</v>
      </c>
    </row>
    <row r="162" spans="1:1" ht="17.25" x14ac:dyDescent="0.25">
      <c r="A162" s="9" t="s">
        <v>153</v>
      </c>
    </row>
    <row r="163" spans="1:1" ht="17.25" x14ac:dyDescent="0.25">
      <c r="A163" s="8" t="s">
        <v>154</v>
      </c>
    </row>
    <row r="164" spans="1:1" ht="34.5" x14ac:dyDescent="0.3">
      <c r="A164" s="10" t="s">
        <v>155</v>
      </c>
    </row>
    <row r="165" spans="1:1" ht="34.5" x14ac:dyDescent="0.25">
      <c r="A165" s="9" t="s">
        <v>156</v>
      </c>
    </row>
    <row r="166" spans="1:1" ht="17.25" x14ac:dyDescent="0.25">
      <c r="A166" s="8" t="s">
        <v>157</v>
      </c>
    </row>
    <row r="167" spans="1:1" ht="17.25" x14ac:dyDescent="0.25">
      <c r="A167" s="9" t="s">
        <v>158</v>
      </c>
    </row>
    <row r="168" spans="1:1" ht="17.25" x14ac:dyDescent="0.25">
      <c r="A168" s="8" t="s">
        <v>159</v>
      </c>
    </row>
    <row r="169" spans="1:1" ht="17.25" x14ac:dyDescent="0.3">
      <c r="A169" s="10" t="s">
        <v>160</v>
      </c>
    </row>
    <row r="170" spans="1:1" ht="17.25" x14ac:dyDescent="0.3">
      <c r="A170" s="10"/>
    </row>
    <row r="171" spans="1:1" ht="17.25" x14ac:dyDescent="0.3">
      <c r="A171" s="10"/>
    </row>
    <row r="172" spans="1:1" ht="17.25" x14ac:dyDescent="0.3">
      <c r="A172" s="10"/>
    </row>
    <row r="173" spans="1:1" ht="17.25" x14ac:dyDescent="0.3">
      <c r="A173" s="10"/>
    </row>
    <row r="174" spans="1:1" ht="17.25" x14ac:dyDescent="0.3">
      <c r="A174" s="10"/>
    </row>
  </sheetData>
  <sheetProtection algorithmName="SHA-512" hashValue="fdbqUgOyljzT8MZ8JsNQcc/njacih+tpZFdcjtBu9fFLY6BQ7TD0bEhbiu5T9oZZvOAjNkJ7Hd44xQLeIP7BSA==" saltValue="mzgEX71cd1EzmomUiRw6bA==" spinCount="100000" sheet="1" formatColumns="0" formatRows="0" insertHyperlinks="0" sort="0" autoFilter="0" pivotTables="0"/>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A17F41-CAD2-4E1C-BBD1-1FFD2A7FA9C1}">
  <sheetPr codeName="Tabelle2">
    <tabColor rgb="FF847A75"/>
  </sheetPr>
  <dimension ref="B1:J43"/>
  <sheetViews>
    <sheetView zoomScale="75" zoomScaleNormal="75" workbookViewId="0">
      <selection activeCell="J10" sqref="J10"/>
    </sheetView>
  </sheetViews>
  <sheetFormatPr defaultColWidth="8.85546875" defaultRowHeight="15" x14ac:dyDescent="0.25"/>
  <cols>
    <col min="1" max="1" width="8.85546875" style="2"/>
    <col min="2" max="10" width="12.28515625" style="2" customWidth="1"/>
    <col min="11" max="16384" width="8.85546875" style="2"/>
  </cols>
  <sheetData>
    <row r="1" spans="2:10" ht="15.75" thickBot="1" x14ac:dyDescent="0.3"/>
    <row r="2" spans="2:10" x14ac:dyDescent="0.25">
      <c r="B2" s="14"/>
      <c r="C2" s="15"/>
      <c r="D2" s="15"/>
      <c r="E2" s="15"/>
      <c r="F2" s="15"/>
      <c r="G2" s="15"/>
      <c r="H2" s="15"/>
      <c r="I2" s="15"/>
      <c r="J2" s="16"/>
    </row>
    <row r="3" spans="2:10" x14ac:dyDescent="0.25">
      <c r="B3" s="17"/>
      <c r="C3" s="18"/>
      <c r="D3" s="18"/>
      <c r="E3" s="18"/>
      <c r="F3" s="18"/>
      <c r="G3" s="18"/>
      <c r="H3" s="18"/>
      <c r="I3" s="18"/>
      <c r="J3" s="19"/>
    </row>
    <row r="4" spans="2:10" x14ac:dyDescent="0.25">
      <c r="B4" s="17"/>
      <c r="C4" s="18"/>
      <c r="D4" s="18"/>
      <c r="E4" s="18"/>
      <c r="F4" s="18"/>
      <c r="G4" s="18"/>
      <c r="H4" s="18"/>
      <c r="I4" s="18"/>
      <c r="J4" s="19"/>
    </row>
    <row r="5" spans="2:10" ht="31.5" x14ac:dyDescent="0.3">
      <c r="B5" s="17"/>
      <c r="C5" s="18"/>
      <c r="D5" s="18"/>
      <c r="E5" s="20"/>
      <c r="F5" s="21" t="s">
        <v>161</v>
      </c>
      <c r="G5" s="18"/>
      <c r="H5" s="18"/>
      <c r="I5" s="18"/>
      <c r="J5" s="19"/>
    </row>
    <row r="6" spans="2:10" ht="41.25" customHeight="1" x14ac:dyDescent="0.25">
      <c r="B6" s="17"/>
      <c r="C6" s="18"/>
      <c r="D6" s="167" t="s">
        <v>162</v>
      </c>
      <c r="E6" s="167"/>
      <c r="F6" s="167"/>
      <c r="G6" s="167"/>
      <c r="H6" s="167"/>
      <c r="I6" s="18"/>
      <c r="J6" s="19"/>
    </row>
    <row r="7" spans="2:10" ht="26.25" x14ac:dyDescent="0.25">
      <c r="B7" s="17"/>
      <c r="C7" s="18"/>
      <c r="D7" s="18"/>
      <c r="E7" s="18"/>
      <c r="F7" s="139" t="s">
        <v>705</v>
      </c>
      <c r="G7" s="18"/>
      <c r="H7" s="18"/>
      <c r="I7" s="18"/>
      <c r="J7" s="19"/>
    </row>
    <row r="8" spans="2:10" ht="26.25" x14ac:dyDescent="0.25">
      <c r="B8" s="17"/>
      <c r="C8" s="18"/>
      <c r="D8" s="18"/>
      <c r="E8" s="18"/>
      <c r="F8" s="139" t="s">
        <v>1040</v>
      </c>
      <c r="G8" s="18"/>
      <c r="H8" s="18"/>
      <c r="I8" s="18"/>
      <c r="J8" s="19"/>
    </row>
    <row r="9" spans="2:10" ht="21" x14ac:dyDescent="0.25">
      <c r="B9" s="17"/>
      <c r="C9" s="18"/>
      <c r="D9" s="18"/>
      <c r="E9" s="18"/>
      <c r="F9" s="140" t="s">
        <v>1046</v>
      </c>
      <c r="G9" s="18"/>
      <c r="H9" s="18"/>
      <c r="I9" s="18"/>
      <c r="J9" s="19"/>
    </row>
    <row r="10" spans="2:10" ht="21" x14ac:dyDescent="0.25">
      <c r="B10" s="17"/>
      <c r="C10" s="18"/>
      <c r="D10" s="18"/>
      <c r="E10" s="18"/>
      <c r="F10" s="140" t="s">
        <v>1047</v>
      </c>
      <c r="G10" s="18"/>
      <c r="H10" s="18"/>
      <c r="I10" s="18"/>
      <c r="J10" s="19"/>
    </row>
    <row r="11" spans="2:10" ht="21" x14ac:dyDescent="0.25">
      <c r="B11" s="17"/>
      <c r="C11" s="18"/>
      <c r="D11" s="18"/>
      <c r="E11" s="18"/>
      <c r="F11" s="23"/>
      <c r="G11" s="18"/>
      <c r="H11" s="18"/>
      <c r="I11" s="18"/>
      <c r="J11" s="19"/>
    </row>
    <row r="12" spans="2:10" x14ac:dyDescent="0.25">
      <c r="B12" s="17"/>
      <c r="C12" s="18"/>
      <c r="D12" s="18"/>
      <c r="E12" s="18"/>
      <c r="F12" s="18"/>
      <c r="G12" s="18"/>
      <c r="H12" s="18"/>
      <c r="I12" s="18"/>
      <c r="J12" s="19"/>
    </row>
    <row r="13" spans="2:10" x14ac:dyDescent="0.25">
      <c r="B13" s="17"/>
      <c r="C13" s="18"/>
      <c r="D13" s="18"/>
      <c r="E13" s="18"/>
      <c r="F13" s="18"/>
      <c r="G13" s="18"/>
      <c r="H13" s="18"/>
      <c r="I13" s="18"/>
      <c r="J13" s="19"/>
    </row>
    <row r="14" spans="2:10" x14ac:dyDescent="0.25">
      <c r="B14" s="17"/>
      <c r="C14" s="18"/>
      <c r="D14" s="18"/>
      <c r="E14" s="18"/>
      <c r="F14" s="18"/>
      <c r="G14" s="18"/>
      <c r="H14" s="18"/>
      <c r="I14" s="18"/>
      <c r="J14" s="19"/>
    </row>
    <row r="15" spans="2:10" x14ac:dyDescent="0.25">
      <c r="B15" s="17"/>
      <c r="C15" s="18"/>
      <c r="D15" s="18"/>
      <c r="E15" s="18"/>
      <c r="F15" s="18"/>
      <c r="G15" s="18"/>
      <c r="H15" s="18"/>
      <c r="I15" s="18"/>
      <c r="J15" s="19"/>
    </row>
    <row r="16" spans="2:10" x14ac:dyDescent="0.25">
      <c r="B16" s="17"/>
      <c r="C16" s="18"/>
      <c r="D16" s="18"/>
      <c r="E16" s="18"/>
      <c r="F16" s="18"/>
      <c r="G16" s="18"/>
      <c r="H16" s="18"/>
      <c r="I16" s="18"/>
      <c r="J16" s="19"/>
    </row>
    <row r="17" spans="2:10" x14ac:dyDescent="0.25">
      <c r="B17" s="17"/>
      <c r="C17" s="18"/>
      <c r="D17" s="18"/>
      <c r="E17" s="18"/>
      <c r="F17" s="18"/>
      <c r="G17" s="18"/>
      <c r="H17" s="18"/>
      <c r="I17" s="18"/>
      <c r="J17" s="19"/>
    </row>
    <row r="18" spans="2:10" x14ac:dyDescent="0.25">
      <c r="B18" s="17"/>
      <c r="C18" s="18"/>
      <c r="D18" s="18"/>
      <c r="E18" s="18"/>
      <c r="F18" s="18"/>
      <c r="G18" s="18"/>
      <c r="H18" s="18"/>
      <c r="I18" s="18"/>
      <c r="J18" s="19"/>
    </row>
    <row r="19" spans="2:10" x14ac:dyDescent="0.25">
      <c r="B19" s="17"/>
      <c r="C19" s="18"/>
      <c r="D19" s="18"/>
      <c r="E19" s="18"/>
      <c r="F19" s="18"/>
      <c r="G19" s="18"/>
      <c r="H19" s="18"/>
      <c r="I19" s="18"/>
      <c r="J19" s="19"/>
    </row>
    <row r="20" spans="2:10" x14ac:dyDescent="0.25">
      <c r="B20" s="17"/>
      <c r="C20" s="18"/>
      <c r="D20" s="18"/>
      <c r="E20" s="18"/>
      <c r="F20" s="18"/>
      <c r="G20" s="18"/>
      <c r="H20" s="18"/>
      <c r="I20" s="18"/>
      <c r="J20" s="19"/>
    </row>
    <row r="21" spans="2:10" x14ac:dyDescent="0.25">
      <c r="B21" s="17"/>
      <c r="C21" s="18"/>
      <c r="D21" s="18"/>
      <c r="E21" s="18"/>
      <c r="F21" s="18"/>
      <c r="G21" s="18"/>
      <c r="H21" s="18"/>
      <c r="I21" s="18"/>
      <c r="J21" s="19"/>
    </row>
    <row r="22" spans="2:10" x14ac:dyDescent="0.25">
      <c r="B22" s="17"/>
      <c r="C22" s="18"/>
      <c r="D22" s="18"/>
      <c r="E22" s="18"/>
      <c r="F22" s="24" t="s">
        <v>163</v>
      </c>
      <c r="G22" s="18"/>
      <c r="H22" s="18"/>
      <c r="I22" s="18"/>
      <c r="J22" s="19"/>
    </row>
    <row r="23" spans="2:10" x14ac:dyDescent="0.25">
      <c r="B23" s="17"/>
      <c r="C23" s="18"/>
      <c r="D23" s="18"/>
      <c r="E23" s="18"/>
      <c r="F23" s="25"/>
      <c r="G23" s="18"/>
      <c r="H23" s="18"/>
      <c r="I23" s="18"/>
      <c r="J23" s="19"/>
    </row>
    <row r="24" spans="2:10" s="127" customFormat="1" x14ac:dyDescent="0.25">
      <c r="B24" s="156"/>
      <c r="C24" s="157"/>
      <c r="D24" s="163" t="s">
        <v>164</v>
      </c>
      <c r="E24" s="164" t="s">
        <v>165</v>
      </c>
      <c r="F24" s="164"/>
      <c r="G24" s="164"/>
      <c r="H24" s="164"/>
      <c r="I24" s="157"/>
      <c r="J24" s="158"/>
    </row>
    <row r="25" spans="2:10" s="127" customFormat="1" x14ac:dyDescent="0.25">
      <c r="B25" s="156"/>
      <c r="C25" s="157"/>
      <c r="D25" s="157"/>
      <c r="H25" s="157"/>
      <c r="I25" s="157"/>
      <c r="J25" s="158"/>
    </row>
    <row r="26" spans="2:10" s="127" customFormat="1" x14ac:dyDescent="0.25">
      <c r="B26" s="156"/>
      <c r="C26" s="157"/>
      <c r="D26" s="163"/>
      <c r="E26" s="164"/>
      <c r="F26" s="164"/>
      <c r="G26" s="164"/>
      <c r="H26" s="164"/>
      <c r="I26" s="157"/>
      <c r="J26" s="158"/>
    </row>
    <row r="27" spans="2:10" s="127" customFormat="1" x14ac:dyDescent="0.25">
      <c r="B27" s="156"/>
      <c r="C27" s="157"/>
      <c r="D27" s="155"/>
      <c r="E27" s="155"/>
      <c r="F27" s="155"/>
      <c r="G27" s="155"/>
      <c r="H27" s="155"/>
      <c r="I27" s="157"/>
      <c r="J27" s="158"/>
    </row>
    <row r="28" spans="2:10" s="127" customFormat="1" x14ac:dyDescent="0.25">
      <c r="B28" s="156"/>
      <c r="C28" s="157"/>
      <c r="D28" s="163" t="s">
        <v>166</v>
      </c>
      <c r="E28" s="164" t="s">
        <v>165</v>
      </c>
      <c r="F28" s="164"/>
      <c r="G28" s="164"/>
      <c r="H28" s="164"/>
      <c r="I28" s="157"/>
      <c r="J28" s="158"/>
    </row>
    <row r="29" spans="2:10" s="127" customFormat="1" x14ac:dyDescent="0.25">
      <c r="B29" s="156"/>
      <c r="C29" s="157"/>
      <c r="D29" s="155"/>
      <c r="E29" s="155"/>
      <c r="F29" s="155"/>
      <c r="G29" s="155"/>
      <c r="H29" s="155"/>
      <c r="I29" s="157"/>
      <c r="J29" s="158"/>
    </row>
    <row r="30" spans="2:10" s="127" customFormat="1" x14ac:dyDescent="0.25">
      <c r="B30" s="156"/>
      <c r="C30" s="157"/>
      <c r="D30" s="163"/>
      <c r="E30" s="164" t="s">
        <v>165</v>
      </c>
      <c r="F30" s="164"/>
      <c r="G30" s="164"/>
      <c r="H30" s="164"/>
      <c r="I30" s="157"/>
      <c r="J30" s="158"/>
    </row>
    <row r="31" spans="2:10" s="127" customFormat="1" x14ac:dyDescent="0.25">
      <c r="B31" s="156"/>
      <c r="C31" s="157"/>
      <c r="D31" s="155"/>
      <c r="E31" s="155"/>
      <c r="F31" s="155"/>
      <c r="G31" s="155"/>
      <c r="H31" s="155"/>
      <c r="I31" s="157"/>
      <c r="J31" s="158"/>
    </row>
    <row r="32" spans="2:10" s="127" customFormat="1" x14ac:dyDescent="0.25">
      <c r="B32" s="156"/>
      <c r="C32" s="157"/>
      <c r="D32" s="163" t="s">
        <v>167</v>
      </c>
      <c r="E32" s="164" t="s">
        <v>165</v>
      </c>
      <c r="F32" s="164"/>
      <c r="G32" s="164"/>
      <c r="H32" s="164"/>
      <c r="I32" s="157"/>
      <c r="J32" s="158"/>
    </row>
    <row r="33" spans="2:10" s="127" customFormat="1" x14ac:dyDescent="0.25">
      <c r="B33" s="156"/>
      <c r="C33" s="157"/>
      <c r="I33" s="157"/>
      <c r="J33" s="158"/>
    </row>
    <row r="34" spans="2:10" s="127" customFormat="1" x14ac:dyDescent="0.25">
      <c r="B34" s="156"/>
      <c r="C34" s="157"/>
      <c r="D34" s="163" t="s">
        <v>168</v>
      </c>
      <c r="E34" s="164" t="s">
        <v>165</v>
      </c>
      <c r="F34" s="164"/>
      <c r="G34" s="164"/>
      <c r="H34" s="164"/>
      <c r="I34" s="157"/>
      <c r="J34" s="158"/>
    </row>
    <row r="35" spans="2:10" s="127" customFormat="1" x14ac:dyDescent="0.25">
      <c r="B35" s="156"/>
      <c r="C35" s="157"/>
      <c r="D35" s="157"/>
      <c r="E35" s="157"/>
      <c r="F35" s="157"/>
      <c r="G35" s="157"/>
      <c r="H35" s="157"/>
      <c r="I35" s="157"/>
      <c r="J35" s="158"/>
    </row>
    <row r="36" spans="2:10" s="127" customFormat="1" x14ac:dyDescent="0.25">
      <c r="B36" s="156"/>
      <c r="C36" s="157"/>
      <c r="D36" s="165"/>
      <c r="E36" s="166"/>
      <c r="F36" s="166"/>
      <c r="G36" s="166"/>
      <c r="H36" s="166"/>
      <c r="I36" s="157"/>
      <c r="J36" s="158"/>
    </row>
    <row r="37" spans="2:10" s="127" customFormat="1" x14ac:dyDescent="0.25">
      <c r="B37" s="156"/>
      <c r="C37" s="157"/>
      <c r="D37" s="157"/>
      <c r="E37" s="157"/>
      <c r="F37" s="159"/>
      <c r="G37" s="157"/>
      <c r="H37" s="157"/>
      <c r="I37" s="157"/>
      <c r="J37" s="158"/>
    </row>
    <row r="38" spans="2:10" s="127" customFormat="1" x14ac:dyDescent="0.25">
      <c r="B38" s="156"/>
      <c r="C38" s="157"/>
      <c r="D38" s="165"/>
      <c r="E38" s="166"/>
      <c r="F38" s="166"/>
      <c r="G38" s="166"/>
      <c r="H38" s="166"/>
      <c r="I38" s="157"/>
      <c r="J38" s="158"/>
    </row>
    <row r="39" spans="2:10" s="127" customFormat="1" x14ac:dyDescent="0.25">
      <c r="B39" s="156"/>
      <c r="C39" s="157"/>
      <c r="I39" s="157"/>
      <c r="J39" s="158"/>
    </row>
    <row r="40" spans="2:10" s="127" customFormat="1" x14ac:dyDescent="0.25">
      <c r="B40" s="156"/>
      <c r="C40" s="157"/>
      <c r="D40" s="165"/>
      <c r="E40" s="166" t="s">
        <v>165</v>
      </c>
      <c r="F40" s="166"/>
      <c r="G40" s="166"/>
      <c r="H40" s="166"/>
      <c r="I40" s="157"/>
      <c r="J40" s="158"/>
    </row>
    <row r="41" spans="2:10" x14ac:dyDescent="0.25">
      <c r="B41" s="17"/>
      <c r="I41" s="18"/>
      <c r="J41" s="19"/>
    </row>
    <row r="42" spans="2:10" x14ac:dyDescent="0.25">
      <c r="B42" s="17"/>
      <c r="I42" s="18"/>
      <c r="J42" s="19"/>
    </row>
    <row r="43" spans="2:10" ht="15.75" thickBot="1" x14ac:dyDescent="0.3">
      <c r="B43" s="26"/>
      <c r="C43" s="27"/>
      <c r="D43" s="27"/>
      <c r="E43" s="27"/>
      <c r="F43" s="27"/>
      <c r="G43" s="27"/>
      <c r="H43" s="27"/>
      <c r="I43" s="27"/>
      <c r="J43" s="28"/>
    </row>
  </sheetData>
  <sheetProtection algorithmName="SHA-512" hashValue="KmuFZx4P/gPUrT7rkWj0duJ22moo/tPYysmhfYjiHAyWPklr6vfTn2UbL52XJGD19J/rZVBVrkLT9KJGcPuWZA==" saltValue="RNo/4+kcYsCw7dTa/Bd2NA==" spinCount="100000" sheet="1" scenarios="1" formatColumns="0" formatRows="0" insertHyperlinks="0" sort="0" autoFilter="0" pivotTables="0"/>
  <mergeCells count="10">
    <mergeCell ref="D34:H34"/>
    <mergeCell ref="D36:H36"/>
    <mergeCell ref="D38:H38"/>
    <mergeCell ref="D40:H40"/>
    <mergeCell ref="D6:H6"/>
    <mergeCell ref="D24:H24"/>
    <mergeCell ref="D26:H26"/>
    <mergeCell ref="D28:H28"/>
    <mergeCell ref="D30:H30"/>
    <mergeCell ref="D32:H32"/>
  </mergeCells>
  <hyperlinks>
    <hyperlink ref="D24:H24" location="'A. HTT General'!A1" display="Tab A: HTT General" xr:uid="{3F211068-116A-4D38-96B8-DCEB2D4223B2}"/>
    <hyperlink ref="D28:H28" location="'B2. HTT Public Sector Assets'!A1" display="Worksheet C: HTT Public Sector Assets" xr:uid="{7DF53792-A091-409D-99A0-A6C4D23E4DDA}"/>
    <hyperlink ref="D32:H32" location="'C. HTT Harmonised Glossary'!A1" display="Worksheet C: HTT Harmonised Glossary" xr:uid="{21BFCD8A-91A6-476A-AEB3-81CB98055862}"/>
    <hyperlink ref="D34:H34" location="Disclaimer!A1" display="Disclaimer" xr:uid="{E62F01AA-EE4C-4E2E-8FE8-A365CBB7FB54}"/>
  </hyperlink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E96289-4C47-439E-BE54-E457BF106DF3}">
  <sheetPr codeName="Tabelle5">
    <tabColor rgb="FFE36E00"/>
  </sheetPr>
  <dimension ref="A1:W413"/>
  <sheetViews>
    <sheetView tabSelected="1" zoomScale="80" zoomScaleNormal="80" workbookViewId="0">
      <selection activeCell="D7" sqref="D7"/>
    </sheetView>
  </sheetViews>
  <sheetFormatPr defaultColWidth="8.85546875" defaultRowHeight="15" outlineLevelRow="1" x14ac:dyDescent="0.25"/>
  <cols>
    <col min="1" max="1" width="13.28515625" style="34" customWidth="1"/>
    <col min="2" max="2" width="60.7109375" style="34" customWidth="1"/>
    <col min="3" max="3" width="39" style="34" bestFit="1" customWidth="1"/>
    <col min="4" max="4" width="35" style="34" bestFit="1" customWidth="1"/>
    <col min="5" max="5" width="6.7109375" style="34" customWidth="1"/>
    <col min="6" max="6" width="41.7109375" style="34" customWidth="1"/>
    <col min="7" max="7" width="41.7109375" style="31" customWidth="1"/>
    <col min="8" max="8" width="7.28515625" style="34" customWidth="1"/>
    <col min="9" max="10" width="38" style="34" customWidth="1"/>
    <col min="11" max="11" width="47.7109375" style="34" customWidth="1"/>
    <col min="12" max="12" width="7.28515625" style="34" hidden="1" customWidth="1"/>
    <col min="13" max="13" width="37" style="34" bestFit="1" customWidth="1"/>
    <col min="14" max="14" width="25.7109375" style="31" customWidth="1"/>
    <col min="15" max="16384" width="8.85546875" style="32"/>
  </cols>
  <sheetData>
    <row r="1" spans="1:13" ht="31.5" x14ac:dyDescent="0.25">
      <c r="A1" s="1" t="s">
        <v>169</v>
      </c>
      <c r="B1" s="1"/>
      <c r="C1" s="31"/>
      <c r="D1" s="31"/>
      <c r="E1" s="31"/>
      <c r="F1" s="22" t="s">
        <v>170</v>
      </c>
      <c r="H1" s="31"/>
      <c r="I1" s="1"/>
      <c r="J1" s="31"/>
      <c r="K1" s="31"/>
      <c r="L1" s="31"/>
      <c r="M1" s="31"/>
    </row>
    <row r="2" spans="1:13" ht="15.75" thickBot="1" x14ac:dyDescent="0.3">
      <c r="A2" s="31"/>
      <c r="B2" s="33"/>
      <c r="C2" s="33"/>
      <c r="D2" s="31"/>
      <c r="E2" s="31"/>
      <c r="F2" s="31"/>
      <c r="H2" s="31"/>
      <c r="L2" s="31"/>
      <c r="M2" s="31"/>
    </row>
    <row r="3" spans="1:13" ht="19.5" thickBot="1" x14ac:dyDescent="0.3">
      <c r="A3" s="35"/>
      <c r="B3" s="36" t="s">
        <v>171</v>
      </c>
      <c r="C3" s="105" t="s">
        <v>339</v>
      </c>
      <c r="D3" s="35"/>
      <c r="E3" s="35"/>
      <c r="F3" s="31"/>
      <c r="G3" s="35"/>
      <c r="H3" s="31"/>
      <c r="L3" s="31"/>
      <c r="M3" s="31"/>
    </row>
    <row r="4" spans="1:13" ht="15.75" thickBot="1" x14ac:dyDescent="0.3">
      <c r="H4" s="31"/>
      <c r="L4" s="31"/>
      <c r="M4" s="31"/>
    </row>
    <row r="5" spans="1:13" ht="18.75" x14ac:dyDescent="0.25">
      <c r="A5" s="37"/>
      <c r="B5" s="38" t="s">
        <v>172</v>
      </c>
      <c r="C5" s="37"/>
      <c r="E5" s="39"/>
      <c r="F5" s="39"/>
      <c r="H5" s="31"/>
      <c r="L5" s="31"/>
      <c r="M5" s="31"/>
    </row>
    <row r="6" spans="1:13" x14ac:dyDescent="0.25">
      <c r="B6" s="40" t="s">
        <v>173</v>
      </c>
      <c r="C6" s="39"/>
      <c r="D6" s="39"/>
      <c r="H6" s="31"/>
      <c r="L6" s="31"/>
      <c r="M6" s="31"/>
    </row>
    <row r="7" spans="1:13" x14ac:dyDescent="0.25">
      <c r="B7" s="41" t="s">
        <v>174</v>
      </c>
      <c r="C7" s="39"/>
      <c r="D7" s="39"/>
      <c r="H7" s="31"/>
      <c r="L7" s="31"/>
      <c r="M7" s="31"/>
    </row>
    <row r="8" spans="1:13" x14ac:dyDescent="0.25">
      <c r="B8" s="41" t="s">
        <v>175</v>
      </c>
      <c r="C8" s="39"/>
      <c r="D8" s="39"/>
      <c r="F8" s="34" t="s">
        <v>176</v>
      </c>
      <c r="H8" s="31"/>
      <c r="L8" s="31"/>
      <c r="M8" s="31"/>
    </row>
    <row r="9" spans="1:13" x14ac:dyDescent="0.25">
      <c r="B9" s="40" t="s">
        <v>177</v>
      </c>
      <c r="H9" s="31"/>
      <c r="L9" s="31"/>
      <c r="M9" s="31"/>
    </row>
    <row r="10" spans="1:13" x14ac:dyDescent="0.25">
      <c r="B10" s="40" t="s">
        <v>178</v>
      </c>
      <c r="H10" s="31"/>
      <c r="L10" s="31"/>
      <c r="M10" s="31"/>
    </row>
    <row r="11" spans="1:13" ht="15.75" thickBot="1" x14ac:dyDescent="0.3">
      <c r="B11" s="42" t="s">
        <v>179</v>
      </c>
      <c r="H11" s="31"/>
      <c r="L11" s="31"/>
      <c r="M11" s="31"/>
    </row>
    <row r="12" spans="1:13" x14ac:dyDescent="0.25">
      <c r="B12" s="43"/>
      <c r="H12" s="31"/>
      <c r="L12" s="31"/>
      <c r="M12" s="31"/>
    </row>
    <row r="13" spans="1:13" ht="37.5" x14ac:dyDescent="0.25">
      <c r="A13" s="44" t="s">
        <v>180</v>
      </c>
      <c r="B13" s="44" t="s">
        <v>173</v>
      </c>
      <c r="C13" s="45"/>
      <c r="D13" s="45"/>
      <c r="E13" s="45"/>
      <c r="F13" s="45"/>
      <c r="G13" s="46"/>
      <c r="H13" s="31"/>
      <c r="L13" s="31"/>
      <c r="M13" s="31"/>
    </row>
    <row r="14" spans="1:13" x14ac:dyDescent="0.25">
      <c r="A14" s="47" t="s">
        <v>181</v>
      </c>
      <c r="B14" s="48" t="s">
        <v>182</v>
      </c>
      <c r="C14" s="53" t="s">
        <v>705</v>
      </c>
      <c r="E14" s="39"/>
      <c r="F14" s="39"/>
      <c r="H14" s="31"/>
      <c r="L14" s="31"/>
      <c r="M14" s="31"/>
    </row>
    <row r="15" spans="1:13" x14ac:dyDescent="0.25">
      <c r="A15" s="47" t="s">
        <v>184</v>
      </c>
      <c r="B15" s="48" t="s">
        <v>185</v>
      </c>
      <c r="C15" s="53" t="s">
        <v>1024</v>
      </c>
      <c r="E15" s="39"/>
      <c r="F15" s="39"/>
      <c r="H15" s="31"/>
      <c r="L15" s="31"/>
      <c r="M15" s="31"/>
    </row>
    <row r="16" spans="1:13" x14ac:dyDescent="0.25">
      <c r="A16" s="47" t="s">
        <v>186</v>
      </c>
      <c r="B16" s="48" t="s">
        <v>187</v>
      </c>
      <c r="C16" s="53" t="s">
        <v>1042</v>
      </c>
      <c r="E16" s="39"/>
      <c r="F16" s="39"/>
      <c r="H16" s="31"/>
      <c r="L16" s="31"/>
      <c r="M16" s="31"/>
    </row>
    <row r="17" spans="1:23" x14ac:dyDescent="0.25">
      <c r="A17" s="47" t="s">
        <v>188</v>
      </c>
      <c r="B17" s="48" t="s">
        <v>189</v>
      </c>
      <c r="C17" s="161" t="s">
        <v>1041</v>
      </c>
      <c r="E17" s="39"/>
      <c r="F17" s="39"/>
      <c r="H17" s="31"/>
      <c r="L17" s="31"/>
      <c r="M17" s="31"/>
    </row>
    <row r="18" spans="1:23" outlineLevel="1" x14ac:dyDescent="0.25">
      <c r="A18" s="47" t="s">
        <v>190</v>
      </c>
      <c r="B18" s="48" t="s">
        <v>191</v>
      </c>
      <c r="C18" s="160">
        <v>46022</v>
      </c>
      <c r="E18" s="39"/>
      <c r="F18" s="39"/>
      <c r="H18" s="31"/>
      <c r="L18" s="31"/>
      <c r="M18" s="31"/>
    </row>
    <row r="19" spans="1:23" outlineLevel="1" x14ac:dyDescent="0.25">
      <c r="A19" s="47" t="s">
        <v>192</v>
      </c>
      <c r="B19" s="48" t="s">
        <v>193</v>
      </c>
      <c r="C19" s="53"/>
      <c r="E19" s="39"/>
      <c r="F19" s="39"/>
      <c r="H19" s="31"/>
      <c r="L19" s="31"/>
      <c r="M19" s="31"/>
    </row>
    <row r="20" spans="1:23" outlineLevel="1" x14ac:dyDescent="0.25">
      <c r="A20" s="47" t="s">
        <v>194</v>
      </c>
      <c r="B20" s="49" t="s">
        <v>195</v>
      </c>
      <c r="C20" s="53"/>
      <c r="E20" s="39"/>
      <c r="F20" s="39"/>
      <c r="H20" s="31"/>
      <c r="L20" s="31"/>
      <c r="M20" s="31"/>
    </row>
    <row r="21" spans="1:23" outlineLevel="1" x14ac:dyDescent="0.25">
      <c r="A21" s="47" t="s">
        <v>196</v>
      </c>
      <c r="B21" s="49" t="s">
        <v>197</v>
      </c>
      <c r="C21" s="53"/>
      <c r="E21" s="39"/>
      <c r="F21" s="39"/>
      <c r="H21" s="31"/>
      <c r="L21" s="31"/>
      <c r="M21" s="31"/>
    </row>
    <row r="22" spans="1:23" outlineLevel="1" x14ac:dyDescent="0.25">
      <c r="A22" s="47" t="s">
        <v>198</v>
      </c>
      <c r="B22" s="49"/>
      <c r="E22" s="39"/>
      <c r="F22" s="39"/>
      <c r="H22" s="31"/>
      <c r="L22" s="31"/>
      <c r="M22" s="31"/>
    </row>
    <row r="23" spans="1:23" outlineLevel="1" x14ac:dyDescent="0.25">
      <c r="A23" s="47" t="s">
        <v>199</v>
      </c>
      <c r="B23" s="49"/>
      <c r="E23" s="39"/>
      <c r="F23" s="39"/>
      <c r="H23" s="31"/>
      <c r="L23" s="31"/>
      <c r="M23" s="31"/>
    </row>
    <row r="24" spans="1:23" outlineLevel="1" x14ac:dyDescent="0.25">
      <c r="A24" s="47" t="s">
        <v>200</v>
      </c>
      <c r="B24" s="49"/>
      <c r="E24" s="39"/>
      <c r="F24" s="39"/>
      <c r="H24" s="31"/>
      <c r="L24" s="31"/>
      <c r="M24" s="31"/>
    </row>
    <row r="25" spans="1:23" outlineLevel="1" x14ac:dyDescent="0.25">
      <c r="A25" s="47" t="s">
        <v>201</v>
      </c>
      <c r="B25" s="49"/>
      <c r="E25" s="39"/>
      <c r="F25" s="39"/>
      <c r="H25" s="31"/>
      <c r="L25" s="31"/>
      <c r="M25" s="31"/>
    </row>
    <row r="26" spans="1:23" ht="18.75" x14ac:dyDescent="0.25">
      <c r="A26" s="45"/>
      <c r="B26" s="44" t="s">
        <v>174</v>
      </c>
      <c r="C26" s="45"/>
      <c r="D26" s="45"/>
      <c r="E26" s="45"/>
      <c r="F26" s="45"/>
      <c r="G26" s="46"/>
      <c r="H26" s="31"/>
      <c r="L26" s="31"/>
      <c r="M26" s="31"/>
    </row>
    <row r="27" spans="1:23" x14ac:dyDescent="0.25">
      <c r="A27" s="47" t="s">
        <v>202</v>
      </c>
      <c r="B27" s="50" t="s">
        <v>203</v>
      </c>
      <c r="C27" s="53" t="s">
        <v>206</v>
      </c>
      <c r="D27" s="51"/>
      <c r="E27" s="51"/>
      <c r="F27" s="51"/>
      <c r="H27" s="31"/>
      <c r="L27" s="31"/>
      <c r="M27" s="31"/>
    </row>
    <row r="28" spans="1:23" x14ac:dyDescent="0.25">
      <c r="A28" s="47" t="s">
        <v>204</v>
      </c>
      <c r="B28" s="52" t="s">
        <v>205</v>
      </c>
      <c r="C28" s="53" t="s">
        <v>206</v>
      </c>
      <c r="E28" s="51"/>
      <c r="F28" s="51"/>
      <c r="H28" s="31"/>
      <c r="L28" s="31"/>
      <c r="W28" s="51" t="s">
        <v>206</v>
      </c>
    </row>
    <row r="29" spans="1:23" x14ac:dyDescent="0.25">
      <c r="A29" s="47" t="s">
        <v>207</v>
      </c>
      <c r="B29" s="50" t="s">
        <v>208</v>
      </c>
      <c r="C29" s="53" t="s">
        <v>206</v>
      </c>
      <c r="E29" s="51"/>
      <c r="F29" s="51"/>
      <c r="H29" s="31"/>
      <c r="L29" s="31"/>
      <c r="W29" s="34" t="s">
        <v>209</v>
      </c>
    </row>
    <row r="30" spans="1:23" ht="39.6" customHeight="1" outlineLevel="1" x14ac:dyDescent="0.25">
      <c r="A30" s="47" t="s">
        <v>210</v>
      </c>
      <c r="B30" s="50" t="s">
        <v>211</v>
      </c>
      <c r="C30" s="161" t="s">
        <v>1043</v>
      </c>
      <c r="E30" s="51"/>
      <c r="F30" s="51"/>
      <c r="H30" s="31"/>
      <c r="L30" s="31"/>
      <c r="W30" s="53" t="s">
        <v>212</v>
      </c>
    </row>
    <row r="31" spans="1:23" outlineLevel="1" x14ac:dyDescent="0.25">
      <c r="A31" s="47" t="s">
        <v>213</v>
      </c>
      <c r="B31" s="54"/>
      <c r="E31" s="51"/>
      <c r="F31" s="51"/>
      <c r="H31" s="31"/>
      <c r="L31" s="31"/>
      <c r="M31" s="31"/>
    </row>
    <row r="32" spans="1:23" outlineLevel="1" x14ac:dyDescent="0.25">
      <c r="A32" s="47" t="s">
        <v>214</v>
      </c>
      <c r="B32" s="54"/>
      <c r="E32" s="51"/>
      <c r="F32" s="51"/>
      <c r="H32" s="31"/>
      <c r="L32" s="31"/>
      <c r="M32" s="31"/>
    </row>
    <row r="33" spans="1:14" outlineLevel="1" x14ac:dyDescent="0.25">
      <c r="A33" s="47" t="s">
        <v>215</v>
      </c>
      <c r="B33" s="54"/>
      <c r="E33" s="51"/>
      <c r="F33" s="51"/>
      <c r="H33" s="31"/>
      <c r="L33" s="31"/>
      <c r="M33" s="31"/>
    </row>
    <row r="34" spans="1:14" outlineLevel="1" x14ac:dyDescent="0.25">
      <c r="A34" s="47" t="s">
        <v>216</v>
      </c>
      <c r="B34" s="54"/>
      <c r="E34" s="51"/>
      <c r="F34" s="51"/>
      <c r="H34" s="31"/>
      <c r="L34" s="31"/>
      <c r="M34" s="31"/>
    </row>
    <row r="35" spans="1:14" outlineLevel="1" x14ac:dyDescent="0.25">
      <c r="A35" s="47" t="s">
        <v>217</v>
      </c>
      <c r="B35" s="55"/>
      <c r="E35" s="51"/>
      <c r="F35" s="51"/>
      <c r="H35" s="31"/>
      <c r="L35" s="31"/>
      <c r="M35" s="31"/>
    </row>
    <row r="36" spans="1:14" ht="18.75" x14ac:dyDescent="0.25">
      <c r="A36" s="44"/>
      <c r="B36" s="44" t="s">
        <v>175</v>
      </c>
      <c r="C36" s="44"/>
      <c r="D36" s="45"/>
      <c r="E36" s="45"/>
      <c r="F36" s="45"/>
      <c r="G36" s="46"/>
      <c r="H36" s="31"/>
      <c r="L36" s="31"/>
      <c r="M36" s="31"/>
    </row>
    <row r="37" spans="1:14" ht="15" customHeight="1" x14ac:dyDescent="0.25">
      <c r="A37" s="56"/>
      <c r="B37" s="57" t="s">
        <v>218</v>
      </c>
      <c r="C37" s="56" t="s">
        <v>219</v>
      </c>
      <c r="D37" s="58"/>
      <c r="E37" s="58"/>
      <c r="F37" s="58"/>
      <c r="G37" s="59"/>
      <c r="H37" s="31"/>
      <c r="L37" s="31"/>
      <c r="M37" s="31"/>
    </row>
    <row r="38" spans="1:14" x14ac:dyDescent="0.25">
      <c r="A38" s="47" t="s">
        <v>220</v>
      </c>
      <c r="B38" s="60" t="s">
        <v>221</v>
      </c>
      <c r="C38" s="114">
        <v>2597402718.4800019</v>
      </c>
      <c r="F38" s="51"/>
      <c r="H38" s="31"/>
      <c r="L38" s="31"/>
      <c r="M38" s="31"/>
    </row>
    <row r="39" spans="1:14" x14ac:dyDescent="0.25">
      <c r="A39" s="47" t="s">
        <v>222</v>
      </c>
      <c r="B39" s="60" t="s">
        <v>223</v>
      </c>
      <c r="C39" s="114">
        <v>1550000000</v>
      </c>
      <c r="F39" s="51"/>
      <c r="H39" s="31"/>
      <c r="L39" s="31"/>
      <c r="M39" s="31"/>
      <c r="N39" s="32"/>
    </row>
    <row r="40" spans="1:14" outlineLevel="1" x14ac:dyDescent="0.25">
      <c r="A40" s="47" t="s">
        <v>224</v>
      </c>
      <c r="B40" s="61" t="s">
        <v>225</v>
      </c>
      <c r="C40" s="114" t="s">
        <v>1004</v>
      </c>
      <c r="F40" s="51"/>
      <c r="H40" s="31"/>
      <c r="L40" s="31"/>
      <c r="M40" s="31"/>
      <c r="N40" s="32"/>
    </row>
    <row r="41" spans="1:14" outlineLevel="1" x14ac:dyDescent="0.25">
      <c r="A41" s="47" t="s">
        <v>226</v>
      </c>
      <c r="B41" s="61" t="s">
        <v>227</v>
      </c>
      <c r="C41" s="114" t="s">
        <v>1004</v>
      </c>
      <c r="F41" s="51"/>
      <c r="H41" s="31"/>
      <c r="L41" s="31"/>
      <c r="M41" s="31"/>
      <c r="N41" s="32"/>
    </row>
    <row r="42" spans="1:14" outlineLevel="1" x14ac:dyDescent="0.25">
      <c r="A42" s="47" t="s">
        <v>228</v>
      </c>
      <c r="B42" s="62"/>
      <c r="C42" s="29"/>
      <c r="F42" s="51"/>
      <c r="H42" s="31"/>
      <c r="L42" s="31"/>
      <c r="M42" s="31"/>
      <c r="N42" s="32"/>
    </row>
    <row r="43" spans="1:14" ht="32.25" customHeight="1" outlineLevel="1" x14ac:dyDescent="0.25">
      <c r="A43" s="63" t="s">
        <v>229</v>
      </c>
      <c r="B43" s="51"/>
      <c r="F43" s="51"/>
      <c r="H43" s="31"/>
      <c r="L43" s="31"/>
      <c r="M43" s="31"/>
      <c r="N43" s="32"/>
    </row>
    <row r="44" spans="1:14" ht="15" customHeight="1" x14ac:dyDescent="0.25">
      <c r="A44" s="56"/>
      <c r="B44" s="56" t="s">
        <v>230</v>
      </c>
      <c r="C44" s="56" t="s">
        <v>231</v>
      </c>
      <c r="D44" s="56" t="s">
        <v>232</v>
      </c>
      <c r="E44" s="56"/>
      <c r="F44" s="56" t="s">
        <v>233</v>
      </c>
      <c r="G44" s="56" t="s">
        <v>234</v>
      </c>
      <c r="I44" s="31"/>
      <c r="J44" s="31"/>
      <c r="K44" s="32"/>
      <c r="L44" s="32"/>
      <c r="M44" s="32"/>
      <c r="N44" s="32"/>
    </row>
    <row r="45" spans="1:14" x14ac:dyDescent="0.25">
      <c r="A45" s="47" t="s">
        <v>235</v>
      </c>
      <c r="B45" s="60" t="s">
        <v>236</v>
      </c>
      <c r="C45" s="110">
        <v>0.02</v>
      </c>
      <c r="D45" s="65">
        <f>IF(OR(C38="[For completion]",C39="[For completion]"),"Please complete G.3.1.1 and G.3.1.2",(C38/C39-1-MAX(C45,F45)))</f>
        <v>0.65574368934193661</v>
      </c>
      <c r="E45" s="64"/>
      <c r="F45" s="110">
        <v>0.02</v>
      </c>
      <c r="G45" s="53" t="s">
        <v>1004</v>
      </c>
      <c r="H45" s="31"/>
      <c r="L45" s="31"/>
      <c r="M45" s="31"/>
      <c r="N45" s="32"/>
    </row>
    <row r="46" spans="1:14" outlineLevel="1" x14ac:dyDescent="0.25">
      <c r="A46" s="47"/>
      <c r="B46" s="47"/>
      <c r="C46" s="110"/>
      <c r="D46" s="64"/>
      <c r="E46" s="64"/>
      <c r="F46" s="110"/>
      <c r="G46" s="141"/>
      <c r="H46" s="31"/>
      <c r="L46" s="31"/>
      <c r="M46" s="31"/>
      <c r="N46" s="32"/>
    </row>
    <row r="47" spans="1:14" outlineLevel="1" x14ac:dyDescent="0.25">
      <c r="A47" s="47" t="s">
        <v>237</v>
      </c>
      <c r="B47" s="47" t="s">
        <v>238</v>
      </c>
      <c r="C47" s="114">
        <f>IF(OR(C38="[For completion]",C39="[For completion]"),"", C38-C39)</f>
        <v>1047402718.4800019</v>
      </c>
      <c r="D47" s="64"/>
      <c r="E47" s="64"/>
      <c r="F47" s="110"/>
      <c r="G47" s="141"/>
      <c r="H47" s="31"/>
      <c r="L47" s="31"/>
      <c r="M47" s="31"/>
      <c r="N47" s="32"/>
    </row>
    <row r="48" spans="1:14" outlineLevel="1" x14ac:dyDescent="0.25">
      <c r="A48" s="47" t="s">
        <v>239</v>
      </c>
      <c r="B48" s="47"/>
      <c r="C48" s="141"/>
      <c r="D48" s="66"/>
      <c r="E48" s="66"/>
      <c r="F48" s="141"/>
      <c r="G48" s="141"/>
      <c r="H48" s="31"/>
      <c r="L48" s="31"/>
      <c r="M48" s="31"/>
      <c r="N48" s="32"/>
    </row>
    <row r="49" spans="1:14" outlineLevel="1" x14ac:dyDescent="0.25">
      <c r="A49" s="47" t="s">
        <v>240</v>
      </c>
      <c r="B49" s="67" t="s">
        <v>241</v>
      </c>
      <c r="C49" s="141"/>
      <c r="D49" s="66"/>
      <c r="E49" s="66"/>
      <c r="F49" s="141"/>
      <c r="G49" s="141"/>
      <c r="H49" s="31"/>
      <c r="L49" s="31"/>
      <c r="M49" s="31"/>
      <c r="N49" s="32"/>
    </row>
    <row r="50" spans="1:14" outlineLevel="1" x14ac:dyDescent="0.25">
      <c r="A50" s="47" t="s">
        <v>242</v>
      </c>
      <c r="B50" s="67" t="s">
        <v>243</v>
      </c>
      <c r="C50" s="141"/>
      <c r="D50" s="66"/>
      <c r="E50" s="66"/>
      <c r="F50" s="141"/>
      <c r="G50" s="141"/>
      <c r="H50" s="31"/>
      <c r="L50" s="31"/>
      <c r="M50" s="31"/>
      <c r="N50" s="32"/>
    </row>
    <row r="51" spans="1:14" outlineLevel="1" x14ac:dyDescent="0.25">
      <c r="A51" s="47" t="s">
        <v>244</v>
      </c>
      <c r="B51" s="67" t="s">
        <v>245</v>
      </c>
      <c r="C51" s="141">
        <f>(C39*1.02+10000000)/C39-1</f>
        <v>2.645161290322573E-2</v>
      </c>
      <c r="D51" s="66"/>
      <c r="E51" s="66"/>
      <c r="F51" s="141"/>
      <c r="G51" s="141"/>
      <c r="H51" s="31"/>
      <c r="L51" s="31"/>
      <c r="M51" s="31"/>
      <c r="N51" s="32"/>
    </row>
    <row r="52" spans="1:14" ht="15" customHeight="1" x14ac:dyDescent="0.25">
      <c r="A52" s="56"/>
      <c r="B52" s="57" t="s">
        <v>246</v>
      </c>
      <c r="C52" s="56" t="s">
        <v>219</v>
      </c>
      <c r="D52" s="56"/>
      <c r="E52" s="58"/>
      <c r="F52" s="59" t="s">
        <v>247</v>
      </c>
      <c r="G52" s="59"/>
      <c r="H52" s="31"/>
      <c r="L52" s="31"/>
      <c r="M52" s="31"/>
      <c r="N52" s="32"/>
    </row>
    <row r="53" spans="1:14" x14ac:dyDescent="0.25">
      <c r="A53" s="47" t="s">
        <v>248</v>
      </c>
      <c r="B53" s="60" t="s">
        <v>249</v>
      </c>
      <c r="C53" s="142">
        <v>0</v>
      </c>
      <c r="E53" s="68"/>
      <c r="F53" s="69">
        <f>IF($C$58=0,"",IF(C53="[for completion]","",C53/$C$58))</f>
        <v>0</v>
      </c>
      <c r="G53" s="143"/>
      <c r="H53" s="31"/>
      <c r="L53" s="31"/>
      <c r="M53" s="31"/>
      <c r="N53" s="32"/>
    </row>
    <row r="54" spans="1:14" x14ac:dyDescent="0.25">
      <c r="A54" s="47" t="s">
        <v>250</v>
      </c>
      <c r="B54" s="60" t="s">
        <v>251</v>
      </c>
      <c r="C54" s="142">
        <v>2597402718.4800019</v>
      </c>
      <c r="E54" s="68"/>
      <c r="F54" s="69">
        <f>IF($C$58=0,"",IF(C54="[for completion]","",C54/$C$58))</f>
        <v>1</v>
      </c>
      <c r="G54" s="143"/>
      <c r="H54" s="31"/>
      <c r="L54" s="31"/>
      <c r="M54" s="31"/>
      <c r="N54" s="32"/>
    </row>
    <row r="55" spans="1:14" x14ac:dyDescent="0.25">
      <c r="A55" s="47" t="s">
        <v>252</v>
      </c>
      <c r="B55" s="60" t="s">
        <v>253</v>
      </c>
      <c r="C55" s="142">
        <v>0</v>
      </c>
      <c r="E55" s="68"/>
      <c r="F55" s="69">
        <f>IF($C$58=0,"",IF(C55="[for completion]","",C55/$C$58))</f>
        <v>0</v>
      </c>
      <c r="G55" s="143"/>
      <c r="H55" s="31"/>
      <c r="L55" s="31"/>
      <c r="M55" s="31"/>
      <c r="N55" s="32"/>
    </row>
    <row r="56" spans="1:14" x14ac:dyDescent="0.25">
      <c r="A56" s="47" t="s">
        <v>254</v>
      </c>
      <c r="B56" s="60" t="s">
        <v>255</v>
      </c>
      <c r="C56" s="142">
        <v>0</v>
      </c>
      <c r="E56" s="68"/>
      <c r="F56" s="69">
        <f>IF($C$58=0,"",IF(C56="[for completion]","",C56/$C$58))</f>
        <v>0</v>
      </c>
      <c r="G56" s="143"/>
      <c r="H56" s="31"/>
      <c r="L56" s="31"/>
      <c r="M56" s="31"/>
      <c r="N56" s="32"/>
    </row>
    <row r="57" spans="1:14" x14ac:dyDescent="0.25">
      <c r="A57" s="47" t="s">
        <v>256</v>
      </c>
      <c r="B57" s="47" t="s">
        <v>257</v>
      </c>
      <c r="C57" s="142">
        <v>0</v>
      </c>
      <c r="E57" s="68"/>
      <c r="F57" s="69">
        <f>IF($C$58=0,"",IF(C57="[for completion]","",C57/$C$58))</f>
        <v>0</v>
      </c>
      <c r="G57" s="143"/>
      <c r="H57" s="31"/>
      <c r="L57" s="31"/>
      <c r="M57" s="31"/>
      <c r="N57" s="32"/>
    </row>
    <row r="58" spans="1:14" x14ac:dyDescent="0.25">
      <c r="A58" s="47" t="s">
        <v>258</v>
      </c>
      <c r="B58" s="71" t="s">
        <v>259</v>
      </c>
      <c r="C58" s="72">
        <f>IF(COUNT(C53:C57)=0, 0, IF(SUM(C53:C57)=C38, SUM(C53:C57), "The total should equal the Total Cover Assets reported in C38"))</f>
        <v>2597402718.4800019</v>
      </c>
      <c r="D58" s="68"/>
      <c r="E58" s="68"/>
      <c r="F58" s="73">
        <f>SUM(F53:F57)</f>
        <v>1</v>
      </c>
      <c r="G58" s="143"/>
      <c r="H58" s="31"/>
      <c r="L58" s="31"/>
      <c r="M58" s="31"/>
      <c r="N58" s="32"/>
    </row>
    <row r="59" spans="1:14" outlineLevel="1" x14ac:dyDescent="0.25">
      <c r="A59" s="47" t="s">
        <v>260</v>
      </c>
      <c r="B59" s="74" t="s">
        <v>261</v>
      </c>
      <c r="C59" s="114"/>
      <c r="E59" s="68"/>
      <c r="F59" s="69">
        <f t="shared" ref="F59:F64" si="0">IF($C$58=0,"",IF(C59="[for completion]","",C59/$C$58))</f>
        <v>0</v>
      </c>
      <c r="G59" s="143"/>
      <c r="H59" s="31"/>
      <c r="L59" s="31"/>
      <c r="M59" s="31"/>
      <c r="N59" s="32"/>
    </row>
    <row r="60" spans="1:14" outlineLevel="1" x14ac:dyDescent="0.25">
      <c r="A60" s="47" t="s">
        <v>262</v>
      </c>
      <c r="B60" s="74" t="s">
        <v>261</v>
      </c>
      <c r="C60" s="114"/>
      <c r="E60" s="68"/>
      <c r="F60" s="69">
        <f t="shared" si="0"/>
        <v>0</v>
      </c>
      <c r="G60" s="143"/>
      <c r="H60" s="31"/>
      <c r="L60" s="31"/>
      <c r="M60" s="31"/>
      <c r="N60" s="32"/>
    </row>
    <row r="61" spans="1:14" outlineLevel="1" x14ac:dyDescent="0.25">
      <c r="A61" s="47" t="s">
        <v>263</v>
      </c>
      <c r="B61" s="74" t="s">
        <v>261</v>
      </c>
      <c r="C61" s="114"/>
      <c r="E61" s="68"/>
      <c r="F61" s="69">
        <f t="shared" si="0"/>
        <v>0</v>
      </c>
      <c r="G61" s="143"/>
      <c r="H61" s="31"/>
      <c r="L61" s="31"/>
      <c r="M61" s="31"/>
      <c r="N61" s="32"/>
    </row>
    <row r="62" spans="1:14" outlineLevel="1" x14ac:dyDescent="0.25">
      <c r="A62" s="47" t="s">
        <v>264</v>
      </c>
      <c r="B62" s="74" t="s">
        <v>261</v>
      </c>
      <c r="C62" s="114"/>
      <c r="E62" s="68"/>
      <c r="F62" s="69">
        <f t="shared" si="0"/>
        <v>0</v>
      </c>
      <c r="G62" s="143"/>
      <c r="H62" s="31"/>
      <c r="L62" s="31"/>
      <c r="M62" s="31"/>
      <c r="N62" s="32"/>
    </row>
    <row r="63" spans="1:14" outlineLevel="1" x14ac:dyDescent="0.25">
      <c r="A63" s="47" t="s">
        <v>265</v>
      </c>
      <c r="B63" s="74" t="s">
        <v>261</v>
      </c>
      <c r="C63" s="114"/>
      <c r="E63" s="68"/>
      <c r="F63" s="69">
        <f t="shared" si="0"/>
        <v>0</v>
      </c>
      <c r="G63" s="143"/>
      <c r="H63" s="31"/>
      <c r="L63" s="31"/>
      <c r="M63" s="31"/>
      <c r="N63" s="32"/>
    </row>
    <row r="64" spans="1:14" outlineLevel="1" x14ac:dyDescent="0.25">
      <c r="A64" s="47" t="s">
        <v>266</v>
      </c>
      <c r="B64" s="74" t="s">
        <v>261</v>
      </c>
      <c r="C64" s="136"/>
      <c r="D64" s="32"/>
      <c r="E64" s="32"/>
      <c r="F64" s="69">
        <f t="shared" si="0"/>
        <v>0</v>
      </c>
      <c r="G64" s="144"/>
      <c r="H64" s="31"/>
      <c r="L64" s="31"/>
      <c r="M64" s="31"/>
      <c r="N64" s="32"/>
    </row>
    <row r="65" spans="1:14" ht="15" customHeight="1" x14ac:dyDescent="0.25">
      <c r="A65" s="56"/>
      <c r="B65" s="57" t="s">
        <v>267</v>
      </c>
      <c r="C65" s="76" t="s">
        <v>268</v>
      </c>
      <c r="D65" s="76" t="s">
        <v>269</v>
      </c>
      <c r="E65" s="58"/>
      <c r="F65" s="59" t="s">
        <v>270</v>
      </c>
      <c r="G65" s="59" t="s">
        <v>271</v>
      </c>
      <c r="H65" s="31"/>
      <c r="L65" s="31"/>
      <c r="M65" s="31"/>
      <c r="N65" s="32"/>
    </row>
    <row r="66" spans="1:14" x14ac:dyDescent="0.25">
      <c r="A66" s="47" t="s">
        <v>272</v>
      </c>
      <c r="B66" s="60" t="s">
        <v>273</v>
      </c>
      <c r="C66" s="142">
        <v>11.057545515978282</v>
      </c>
      <c r="D66" s="142" t="s">
        <v>1004</v>
      </c>
      <c r="E66" s="77"/>
      <c r="F66" s="146"/>
      <c r="G66" s="147"/>
      <c r="H66" s="31"/>
      <c r="L66" s="31"/>
      <c r="M66" s="31"/>
      <c r="N66" s="32"/>
    </row>
    <row r="67" spans="1:14" x14ac:dyDescent="0.25">
      <c r="A67" s="47"/>
      <c r="B67" s="60"/>
      <c r="C67" s="53"/>
      <c r="D67" s="53"/>
      <c r="E67" s="77"/>
      <c r="F67" s="146"/>
      <c r="G67" s="147"/>
      <c r="H67" s="31"/>
      <c r="L67" s="31"/>
      <c r="M67" s="31"/>
      <c r="N67" s="32"/>
    </row>
    <row r="68" spans="1:14" x14ac:dyDescent="0.25">
      <c r="A68" s="47"/>
      <c r="B68" s="60" t="s">
        <v>274</v>
      </c>
      <c r="C68" s="145"/>
      <c r="D68" s="145"/>
      <c r="E68" s="77"/>
      <c r="F68" s="147"/>
      <c r="G68" s="147"/>
      <c r="H68" s="31"/>
      <c r="L68" s="31"/>
      <c r="M68" s="31"/>
      <c r="N68" s="32"/>
    </row>
    <row r="69" spans="1:14" x14ac:dyDescent="0.25">
      <c r="A69" s="47"/>
      <c r="B69" s="60" t="s">
        <v>275</v>
      </c>
      <c r="C69" s="53"/>
      <c r="D69" s="53"/>
      <c r="E69" s="77"/>
      <c r="F69" s="147"/>
      <c r="G69" s="147"/>
      <c r="H69" s="31"/>
      <c r="L69" s="31"/>
      <c r="M69" s="31"/>
      <c r="N69" s="32"/>
    </row>
    <row r="70" spans="1:14" x14ac:dyDescent="0.25">
      <c r="A70" s="47" t="s">
        <v>276</v>
      </c>
      <c r="B70" s="79" t="s">
        <v>277</v>
      </c>
      <c r="C70" s="114">
        <v>227748272.18999997</v>
      </c>
      <c r="D70" s="114" t="s">
        <v>1004</v>
      </c>
      <c r="E70" s="80"/>
      <c r="F70" s="69">
        <f t="shared" ref="F70:F76" si="1">IF($C$77=0,"",IF(C70="[for completion]","",C70/$C$77))</f>
        <v>8.7683080705820801E-2</v>
      </c>
      <c r="G70" s="69" t="str">
        <f>IF($D$77=0,"",IF(D70="[Mark as ND1 if not relevant]","",D70/$D$77))</f>
        <v/>
      </c>
      <c r="H70" s="31"/>
      <c r="L70" s="31"/>
      <c r="M70" s="31"/>
      <c r="N70" s="32"/>
    </row>
    <row r="71" spans="1:14" x14ac:dyDescent="0.25">
      <c r="A71" s="47" t="s">
        <v>278</v>
      </c>
      <c r="B71" s="79" t="s">
        <v>279</v>
      </c>
      <c r="C71" s="114">
        <v>22869752.950000003</v>
      </c>
      <c r="D71" s="114" t="s">
        <v>1004</v>
      </c>
      <c r="E71" s="80"/>
      <c r="F71" s="69">
        <f t="shared" si="1"/>
        <v>8.8048544753134787E-3</v>
      </c>
      <c r="G71" s="69" t="str">
        <f t="shared" ref="G71:G76" si="2">IF($D$77=0,"",IF(D71="[Mark as ND1 if not relevant]","",D71/$D$77))</f>
        <v/>
      </c>
      <c r="H71" s="31"/>
      <c r="L71" s="31"/>
      <c r="M71" s="31"/>
      <c r="N71" s="32"/>
    </row>
    <row r="72" spans="1:14" x14ac:dyDescent="0.25">
      <c r="A72" s="47" t="s">
        <v>280</v>
      </c>
      <c r="B72" s="79" t="s">
        <v>281</v>
      </c>
      <c r="C72" s="114">
        <v>40522652.829999998</v>
      </c>
      <c r="D72" s="114" t="s">
        <v>1004</v>
      </c>
      <c r="E72" s="80"/>
      <c r="F72" s="69">
        <f t="shared" si="1"/>
        <v>1.5601220612302236E-2</v>
      </c>
      <c r="G72" s="69" t="str">
        <f t="shared" si="2"/>
        <v/>
      </c>
      <c r="H72" s="31"/>
      <c r="L72" s="31"/>
      <c r="M72" s="31"/>
      <c r="N72" s="32"/>
    </row>
    <row r="73" spans="1:14" x14ac:dyDescent="0.25">
      <c r="A73" s="47" t="s">
        <v>282</v>
      </c>
      <c r="B73" s="79" t="s">
        <v>283</v>
      </c>
      <c r="C73" s="114">
        <v>59904553.769999981</v>
      </c>
      <c r="D73" s="114" t="s">
        <v>1004</v>
      </c>
      <c r="E73" s="80"/>
      <c r="F73" s="69">
        <f t="shared" si="1"/>
        <v>2.3063252126361129E-2</v>
      </c>
      <c r="G73" s="69" t="str">
        <f t="shared" si="2"/>
        <v/>
      </c>
      <c r="H73" s="31"/>
      <c r="L73" s="31"/>
      <c r="M73" s="31"/>
      <c r="N73" s="32"/>
    </row>
    <row r="74" spans="1:14" x14ac:dyDescent="0.25">
      <c r="A74" s="47" t="s">
        <v>284</v>
      </c>
      <c r="B74" s="79" t="s">
        <v>285</v>
      </c>
      <c r="C74" s="114">
        <v>66171810.340000033</v>
      </c>
      <c r="D74" s="114" t="s">
        <v>1004</v>
      </c>
      <c r="E74" s="80"/>
      <c r="F74" s="69">
        <f t="shared" si="1"/>
        <v>2.5476145793334595E-2</v>
      </c>
      <c r="G74" s="69" t="str">
        <f t="shared" si="2"/>
        <v/>
      </c>
      <c r="H74" s="31"/>
      <c r="L74" s="31"/>
      <c r="M74" s="31"/>
      <c r="N74" s="32"/>
    </row>
    <row r="75" spans="1:14" x14ac:dyDescent="0.25">
      <c r="A75" s="47" t="s">
        <v>286</v>
      </c>
      <c r="B75" s="79" t="s">
        <v>287</v>
      </c>
      <c r="C75" s="114">
        <v>601223817.31000018</v>
      </c>
      <c r="D75" s="114" t="s">
        <v>1004</v>
      </c>
      <c r="E75" s="80"/>
      <c r="F75" s="69">
        <f t="shared" si="1"/>
        <v>0.2314711588743685</v>
      </c>
      <c r="G75" s="69" t="str">
        <f t="shared" si="2"/>
        <v/>
      </c>
      <c r="H75" s="31"/>
      <c r="L75" s="31"/>
      <c r="M75" s="31"/>
      <c r="N75" s="32"/>
    </row>
    <row r="76" spans="1:14" x14ac:dyDescent="0.25">
      <c r="A76" s="47" t="s">
        <v>288</v>
      </c>
      <c r="B76" s="79" t="s">
        <v>289</v>
      </c>
      <c r="C76" s="114">
        <v>1578961859.0899973</v>
      </c>
      <c r="D76" s="114" t="s">
        <v>1004</v>
      </c>
      <c r="E76" s="80"/>
      <c r="F76" s="69">
        <f t="shared" si="1"/>
        <v>0.60790028741249924</v>
      </c>
      <c r="G76" s="69" t="str">
        <f t="shared" si="2"/>
        <v/>
      </c>
      <c r="H76" s="31"/>
      <c r="L76" s="31"/>
      <c r="M76" s="31"/>
      <c r="N76" s="32"/>
    </row>
    <row r="77" spans="1:14" x14ac:dyDescent="0.25">
      <c r="A77" s="47" t="s">
        <v>290</v>
      </c>
      <c r="B77" s="81" t="s">
        <v>259</v>
      </c>
      <c r="C77" s="72">
        <f>SUM(C70:C76)</f>
        <v>2597402718.4799976</v>
      </c>
      <c r="D77" s="72">
        <f>SUM(D70:D76)</f>
        <v>0</v>
      </c>
      <c r="E77" s="51"/>
      <c r="F77" s="73">
        <f>SUM(F70:F76)</f>
        <v>1</v>
      </c>
      <c r="G77" s="73">
        <f>SUM(G70:G76)</f>
        <v>0</v>
      </c>
      <c r="H77" s="31"/>
      <c r="L77" s="31"/>
      <c r="M77" s="31"/>
      <c r="N77" s="32"/>
    </row>
    <row r="78" spans="1:14" outlineLevel="1" x14ac:dyDescent="0.25">
      <c r="A78" s="47" t="s">
        <v>291</v>
      </c>
      <c r="B78" s="82" t="s">
        <v>292</v>
      </c>
      <c r="C78" s="134"/>
      <c r="D78" s="134"/>
      <c r="E78" s="51"/>
      <c r="F78" s="69">
        <f>IF($C$77=0,"",IF(C78="[for completion]","",C78/$C$77))</f>
        <v>0</v>
      </c>
      <c r="G78" s="69" t="str">
        <f t="shared" ref="G78:G87" si="3">IF($D$77=0,"",IF(D78="[for completion]","",D78/$D$77))</f>
        <v/>
      </c>
      <c r="H78" s="31"/>
      <c r="L78" s="31"/>
      <c r="M78" s="31"/>
      <c r="N78" s="32"/>
    </row>
    <row r="79" spans="1:14" outlineLevel="1" x14ac:dyDescent="0.25">
      <c r="A79" s="47" t="s">
        <v>293</v>
      </c>
      <c r="B79" s="82" t="s">
        <v>294</v>
      </c>
      <c r="C79" s="134"/>
      <c r="D79" s="134"/>
      <c r="E79" s="51"/>
      <c r="F79" s="69">
        <f t="shared" ref="F79:F87" si="4">IF($C$77=0,"",IF(C79="[for completion]","",C79/$C$77))</f>
        <v>0</v>
      </c>
      <c r="G79" s="69" t="str">
        <f t="shared" si="3"/>
        <v/>
      </c>
      <c r="H79" s="31"/>
      <c r="L79" s="31"/>
      <c r="M79" s="31"/>
      <c r="N79" s="32"/>
    </row>
    <row r="80" spans="1:14" outlineLevel="1" x14ac:dyDescent="0.25">
      <c r="A80" s="47" t="s">
        <v>295</v>
      </c>
      <c r="B80" s="82" t="s">
        <v>296</v>
      </c>
      <c r="C80" s="134"/>
      <c r="D80" s="134"/>
      <c r="E80" s="51"/>
      <c r="F80" s="69">
        <f t="shared" si="4"/>
        <v>0</v>
      </c>
      <c r="G80" s="69" t="str">
        <f t="shared" si="3"/>
        <v/>
      </c>
      <c r="H80" s="31"/>
      <c r="L80" s="31"/>
      <c r="M80" s="31"/>
      <c r="N80" s="32"/>
    </row>
    <row r="81" spans="1:14" outlineLevel="1" x14ac:dyDescent="0.25">
      <c r="A81" s="47" t="s">
        <v>297</v>
      </c>
      <c r="B81" s="82" t="s">
        <v>298</v>
      </c>
      <c r="C81" s="134"/>
      <c r="D81" s="134"/>
      <c r="E81" s="51"/>
      <c r="F81" s="69">
        <f t="shared" si="4"/>
        <v>0</v>
      </c>
      <c r="G81" s="69" t="str">
        <f t="shared" si="3"/>
        <v/>
      </c>
      <c r="H81" s="31"/>
      <c r="L81" s="31"/>
      <c r="M81" s="31"/>
      <c r="N81" s="32"/>
    </row>
    <row r="82" spans="1:14" outlineLevel="1" x14ac:dyDescent="0.25">
      <c r="A82" s="47" t="s">
        <v>299</v>
      </c>
      <c r="B82" s="82" t="s">
        <v>300</v>
      </c>
      <c r="C82" s="134"/>
      <c r="D82" s="134"/>
      <c r="E82" s="51"/>
      <c r="F82" s="69">
        <f t="shared" si="4"/>
        <v>0</v>
      </c>
      <c r="G82" s="69" t="str">
        <f t="shared" si="3"/>
        <v/>
      </c>
      <c r="H82" s="31"/>
      <c r="L82" s="31"/>
      <c r="M82" s="31"/>
      <c r="N82" s="32"/>
    </row>
    <row r="83" spans="1:14" outlineLevel="1" x14ac:dyDescent="0.25">
      <c r="A83" s="47" t="s">
        <v>301</v>
      </c>
      <c r="B83" s="83"/>
      <c r="C83" s="68"/>
      <c r="D83" s="68"/>
      <c r="E83" s="51"/>
      <c r="F83" s="70"/>
      <c r="G83" s="70"/>
      <c r="H83" s="31"/>
      <c r="L83" s="31"/>
      <c r="M83" s="31"/>
      <c r="N83" s="32"/>
    </row>
    <row r="84" spans="1:14" outlineLevel="1" x14ac:dyDescent="0.25">
      <c r="A84" s="47" t="s">
        <v>302</v>
      </c>
      <c r="B84" s="83"/>
      <c r="C84" s="68"/>
      <c r="D84" s="68"/>
      <c r="E84" s="51"/>
      <c r="F84" s="70"/>
      <c r="G84" s="70"/>
      <c r="H84" s="31"/>
      <c r="L84" s="31"/>
      <c r="M84" s="31"/>
      <c r="N84" s="32"/>
    </row>
    <row r="85" spans="1:14" outlineLevel="1" x14ac:dyDescent="0.25">
      <c r="A85" s="47" t="s">
        <v>303</v>
      </c>
      <c r="B85" s="83"/>
      <c r="C85" s="68"/>
      <c r="D85" s="68"/>
      <c r="E85" s="51"/>
      <c r="F85" s="70"/>
      <c r="G85" s="70"/>
      <c r="H85" s="31"/>
      <c r="L85" s="31"/>
      <c r="M85" s="31"/>
      <c r="N85" s="32"/>
    </row>
    <row r="86" spans="1:14" outlineLevel="1" x14ac:dyDescent="0.25">
      <c r="A86" s="47" t="s">
        <v>304</v>
      </c>
      <c r="B86" s="84"/>
      <c r="C86" s="68"/>
      <c r="D86" s="68"/>
      <c r="E86" s="51"/>
      <c r="F86" s="70">
        <f t="shared" si="4"/>
        <v>0</v>
      </c>
      <c r="G86" s="70" t="str">
        <f t="shared" si="3"/>
        <v/>
      </c>
      <c r="H86" s="31"/>
      <c r="L86" s="31"/>
      <c r="M86" s="31"/>
      <c r="N86" s="32"/>
    </row>
    <row r="87" spans="1:14" outlineLevel="1" x14ac:dyDescent="0.25">
      <c r="A87" s="47" t="s">
        <v>305</v>
      </c>
      <c r="B87" s="83"/>
      <c r="C87" s="68"/>
      <c r="D87" s="68"/>
      <c r="E87" s="51"/>
      <c r="F87" s="70">
        <f t="shared" si="4"/>
        <v>0</v>
      </c>
      <c r="G87" s="70" t="str">
        <f t="shared" si="3"/>
        <v/>
      </c>
      <c r="H87" s="31"/>
      <c r="L87" s="31"/>
      <c r="M87" s="31"/>
      <c r="N87" s="32"/>
    </row>
    <row r="88" spans="1:14" ht="15" customHeight="1" x14ac:dyDescent="0.25">
      <c r="A88" s="56"/>
      <c r="B88" s="57" t="s">
        <v>306</v>
      </c>
      <c r="C88" s="76" t="s">
        <v>307</v>
      </c>
      <c r="D88" s="76" t="s">
        <v>308</v>
      </c>
      <c r="E88" s="58"/>
      <c r="F88" s="59" t="s">
        <v>309</v>
      </c>
      <c r="G88" s="56" t="s">
        <v>310</v>
      </c>
      <c r="H88" s="31"/>
      <c r="L88" s="31"/>
      <c r="M88" s="31"/>
      <c r="N88" s="32"/>
    </row>
    <row r="89" spans="1:14" x14ac:dyDescent="0.25">
      <c r="A89" s="47" t="s">
        <v>311</v>
      </c>
      <c r="B89" s="60" t="s">
        <v>312</v>
      </c>
      <c r="C89" s="142">
        <v>3.5898453380468398</v>
      </c>
      <c r="D89" s="142" t="s">
        <v>1004</v>
      </c>
      <c r="E89" s="77"/>
      <c r="F89" s="149"/>
      <c r="G89" s="150"/>
      <c r="H89" s="31"/>
      <c r="L89" s="31"/>
      <c r="M89" s="31"/>
      <c r="N89" s="32"/>
    </row>
    <row r="90" spans="1:14" x14ac:dyDescent="0.25">
      <c r="A90" s="47"/>
      <c r="B90" s="60"/>
      <c r="C90" s="142"/>
      <c r="D90" s="142"/>
      <c r="E90" s="77"/>
      <c r="F90" s="149"/>
      <c r="G90" s="150"/>
      <c r="H90" s="31"/>
      <c r="L90" s="31"/>
      <c r="M90" s="31"/>
      <c r="N90" s="32"/>
    </row>
    <row r="91" spans="1:14" x14ac:dyDescent="0.25">
      <c r="A91" s="47"/>
      <c r="B91" s="60" t="s">
        <v>313</v>
      </c>
      <c r="C91" s="148"/>
      <c r="D91" s="148"/>
      <c r="E91" s="77"/>
      <c r="F91" s="150"/>
      <c r="G91" s="150"/>
      <c r="H91" s="31"/>
      <c r="L91" s="31"/>
      <c r="M91" s="31"/>
      <c r="N91" s="32"/>
    </row>
    <row r="92" spans="1:14" x14ac:dyDescent="0.25">
      <c r="A92" s="47" t="s">
        <v>314</v>
      </c>
      <c r="B92" s="60" t="s">
        <v>275</v>
      </c>
      <c r="C92" s="142"/>
      <c r="D92" s="142"/>
      <c r="E92" s="77"/>
      <c r="F92" s="150"/>
      <c r="G92" s="150"/>
      <c r="H92" s="31"/>
      <c r="L92" s="31"/>
      <c r="M92" s="31"/>
      <c r="N92" s="32"/>
    </row>
    <row r="93" spans="1:14" x14ac:dyDescent="0.25">
      <c r="A93" s="47" t="s">
        <v>315</v>
      </c>
      <c r="B93" s="79" t="s">
        <v>277</v>
      </c>
      <c r="C93" s="114">
        <v>80000000</v>
      </c>
      <c r="D93" s="114" t="s">
        <v>1004</v>
      </c>
      <c r="E93" s="80"/>
      <c r="F93" s="69">
        <f>IF($C$100=0,"",IF(C93="[for completion]","",IF(C93="","",C93/$C$100)))</f>
        <v>5.1612903225806452E-2</v>
      </c>
      <c r="G93" s="69" t="str">
        <f>IF($D$100=0,"",IF(D93="[Mark as ND1 if not relevant]","",IF(D93="","",D93/$D$100)))</f>
        <v/>
      </c>
      <c r="H93" s="31"/>
      <c r="L93" s="31"/>
      <c r="M93" s="31"/>
      <c r="N93" s="32"/>
    </row>
    <row r="94" spans="1:14" x14ac:dyDescent="0.25">
      <c r="A94" s="47" t="s">
        <v>316</v>
      </c>
      <c r="B94" s="79" t="s">
        <v>279</v>
      </c>
      <c r="C94" s="114">
        <v>515000000</v>
      </c>
      <c r="D94" s="114" t="s">
        <v>1004</v>
      </c>
      <c r="E94" s="80"/>
      <c r="F94" s="69">
        <f t="shared" ref="F94:F99" si="5">IF($C$100=0,"",IF(C94="[for completion]","",IF(C94="","",C94/$C$100)))</f>
        <v>0.33225806451612905</v>
      </c>
      <c r="G94" s="69" t="str">
        <f t="shared" ref="G94:G99" si="6">IF($D$100=0,"",IF(D94="[Mark as ND1 if not relevant]","",IF(D94="","",D94/$D$100)))</f>
        <v/>
      </c>
      <c r="H94" s="31"/>
      <c r="L94" s="31"/>
      <c r="M94" s="31"/>
      <c r="N94" s="32"/>
    </row>
    <row r="95" spans="1:14" x14ac:dyDescent="0.25">
      <c r="A95" s="47" t="s">
        <v>317</v>
      </c>
      <c r="B95" s="79" t="s">
        <v>281</v>
      </c>
      <c r="C95" s="114">
        <v>5000000</v>
      </c>
      <c r="D95" s="114" t="s">
        <v>1004</v>
      </c>
      <c r="E95" s="80"/>
      <c r="F95" s="69">
        <f t="shared" si="5"/>
        <v>3.2258064516129032E-3</v>
      </c>
      <c r="G95" s="69" t="str">
        <f t="shared" si="6"/>
        <v/>
      </c>
      <c r="H95" s="31"/>
      <c r="L95" s="31"/>
      <c r="M95" s="31"/>
      <c r="N95" s="32"/>
    </row>
    <row r="96" spans="1:14" x14ac:dyDescent="0.25">
      <c r="A96" s="47" t="s">
        <v>318</v>
      </c>
      <c r="B96" s="79" t="s">
        <v>283</v>
      </c>
      <c r="C96" s="114">
        <v>15000000</v>
      </c>
      <c r="D96" s="114" t="s">
        <v>1004</v>
      </c>
      <c r="E96" s="80"/>
      <c r="F96" s="69">
        <f t="shared" si="5"/>
        <v>9.6774193548387101E-3</v>
      </c>
      <c r="G96" s="69" t="str">
        <f t="shared" si="6"/>
        <v/>
      </c>
      <c r="H96" s="31"/>
      <c r="L96" s="31"/>
      <c r="M96" s="31"/>
      <c r="N96" s="32"/>
    </row>
    <row r="97" spans="1:14" x14ac:dyDescent="0.25">
      <c r="A97" s="47" t="s">
        <v>319</v>
      </c>
      <c r="B97" s="79" t="s">
        <v>285</v>
      </c>
      <c r="C97" s="114">
        <v>155000000</v>
      </c>
      <c r="D97" s="114" t="s">
        <v>1004</v>
      </c>
      <c r="E97" s="80"/>
      <c r="F97" s="69">
        <f t="shared" si="5"/>
        <v>0.1</v>
      </c>
      <c r="G97" s="69" t="str">
        <f t="shared" si="6"/>
        <v/>
      </c>
      <c r="H97" s="31"/>
      <c r="L97" s="31"/>
      <c r="M97" s="31"/>
    </row>
    <row r="98" spans="1:14" x14ac:dyDescent="0.25">
      <c r="A98" s="47" t="s">
        <v>320</v>
      </c>
      <c r="B98" s="79" t="s">
        <v>287</v>
      </c>
      <c r="C98" s="114">
        <v>760000000</v>
      </c>
      <c r="D98" s="114" t="s">
        <v>1004</v>
      </c>
      <c r="E98" s="80"/>
      <c r="F98" s="69">
        <f t="shared" si="5"/>
        <v>0.49032258064516127</v>
      </c>
      <c r="G98" s="69" t="str">
        <f t="shared" si="6"/>
        <v/>
      </c>
      <c r="H98" s="31"/>
      <c r="L98" s="31"/>
      <c r="M98" s="31"/>
    </row>
    <row r="99" spans="1:14" x14ac:dyDescent="0.25">
      <c r="A99" s="47" t="s">
        <v>321</v>
      </c>
      <c r="B99" s="79" t="s">
        <v>289</v>
      </c>
      <c r="C99" s="114">
        <v>20000000</v>
      </c>
      <c r="D99" s="114" t="s">
        <v>1004</v>
      </c>
      <c r="E99" s="80"/>
      <c r="F99" s="69">
        <f t="shared" si="5"/>
        <v>1.2903225806451613E-2</v>
      </c>
      <c r="G99" s="69" t="str">
        <f t="shared" si="6"/>
        <v/>
      </c>
      <c r="H99" s="31"/>
      <c r="L99" s="31"/>
      <c r="M99" s="31"/>
    </row>
    <row r="100" spans="1:14" x14ac:dyDescent="0.25">
      <c r="A100" s="47" t="s">
        <v>322</v>
      </c>
      <c r="B100" s="81" t="s">
        <v>259</v>
      </c>
      <c r="C100" s="72">
        <f>SUM(C93:C99)</f>
        <v>1550000000</v>
      </c>
      <c r="D100" s="72">
        <f>SUM(D93:D99)</f>
        <v>0</v>
      </c>
      <c r="E100" s="51"/>
      <c r="F100" s="73">
        <f>SUM(F93:F99)</f>
        <v>1</v>
      </c>
      <c r="G100" s="73">
        <f>SUM(G93:G99)</f>
        <v>0</v>
      </c>
      <c r="H100" s="31"/>
      <c r="L100" s="31"/>
      <c r="M100" s="31"/>
    </row>
    <row r="101" spans="1:14" outlineLevel="1" x14ac:dyDescent="0.25">
      <c r="A101" s="47" t="s">
        <v>323</v>
      </c>
      <c r="B101" s="82" t="s">
        <v>292</v>
      </c>
      <c r="C101" s="134"/>
      <c r="D101" s="134"/>
      <c r="E101" s="51"/>
      <c r="F101" s="69">
        <f>IF($C$100=0,"",IF(C101="[for completion]","",C101/$C$100))</f>
        <v>0</v>
      </c>
      <c r="G101" s="69" t="str">
        <f>IF($D$100=0,"",IF(D101="[for completion]","",D101/$D$100))</f>
        <v/>
      </c>
      <c r="H101" s="31"/>
      <c r="L101" s="31"/>
      <c r="M101" s="31"/>
    </row>
    <row r="102" spans="1:14" outlineLevel="1" x14ac:dyDescent="0.25">
      <c r="A102" s="47" t="s">
        <v>324</v>
      </c>
      <c r="B102" s="82" t="s">
        <v>294</v>
      </c>
      <c r="C102" s="134"/>
      <c r="D102" s="134"/>
      <c r="E102" s="51"/>
      <c r="F102" s="69">
        <f>IF($C$100=0,"",IF(C102="[for completion]","",C102/$C$100))</f>
        <v>0</v>
      </c>
      <c r="G102" s="69" t="str">
        <f>IF($D$100=0,"",IF(D102="[for completion]","",D102/$D$100))</f>
        <v/>
      </c>
      <c r="H102" s="31"/>
      <c r="L102" s="31"/>
      <c r="M102" s="31"/>
    </row>
    <row r="103" spans="1:14" outlineLevel="1" x14ac:dyDescent="0.25">
      <c r="A103" s="47" t="s">
        <v>325</v>
      </c>
      <c r="B103" s="82" t="s">
        <v>296</v>
      </c>
      <c r="C103" s="134"/>
      <c r="D103" s="134"/>
      <c r="E103" s="51"/>
      <c r="F103" s="69">
        <f>IF($C$100=0,"",IF(C103="[for completion]","",C103/$C$100))</f>
        <v>0</v>
      </c>
      <c r="G103" s="69" t="str">
        <f>IF($D$100=0,"",IF(D103="[for completion]","",D103/$D$100))</f>
        <v/>
      </c>
      <c r="H103" s="31"/>
      <c r="L103" s="31"/>
      <c r="M103" s="31"/>
    </row>
    <row r="104" spans="1:14" outlineLevel="1" x14ac:dyDescent="0.25">
      <c r="A104" s="47" t="s">
        <v>326</v>
      </c>
      <c r="B104" s="82" t="s">
        <v>298</v>
      </c>
      <c r="C104" s="134"/>
      <c r="D104" s="134"/>
      <c r="E104" s="51"/>
      <c r="F104" s="69">
        <f>IF($C$100=0,"",IF(C104="[for completion]","",C104/$C$100))</f>
        <v>0</v>
      </c>
      <c r="G104" s="69" t="str">
        <f>IF($D$100=0,"",IF(D104="[for completion]","",D104/$D$100))</f>
        <v/>
      </c>
      <c r="H104" s="31"/>
      <c r="L104" s="31"/>
      <c r="M104" s="31"/>
    </row>
    <row r="105" spans="1:14" outlineLevel="1" x14ac:dyDescent="0.25">
      <c r="A105" s="47" t="s">
        <v>327</v>
      </c>
      <c r="B105" s="82" t="s">
        <v>300</v>
      </c>
      <c r="C105" s="134"/>
      <c r="D105" s="134"/>
      <c r="E105" s="51"/>
      <c r="F105" s="69">
        <f>IF($C$100=0,"",IF(C105="[for completion]","",C105/$C$100))</f>
        <v>0</v>
      </c>
      <c r="G105" s="69" t="str">
        <f>IF($D$100=0,"",IF(D105="[for completion]","",D105/$D$100))</f>
        <v/>
      </c>
      <c r="H105" s="31"/>
      <c r="L105" s="31"/>
      <c r="M105" s="31"/>
    </row>
    <row r="106" spans="1:14" outlineLevel="1" x14ac:dyDescent="0.25">
      <c r="A106" s="47" t="s">
        <v>328</v>
      </c>
      <c r="B106" s="83"/>
      <c r="C106" s="68"/>
      <c r="D106" s="68"/>
      <c r="E106" s="51"/>
      <c r="F106" s="70"/>
      <c r="G106" s="70"/>
      <c r="H106" s="31"/>
      <c r="L106" s="31"/>
      <c r="M106" s="31"/>
    </row>
    <row r="107" spans="1:14" outlineLevel="1" x14ac:dyDescent="0.25">
      <c r="A107" s="47" t="s">
        <v>329</v>
      </c>
      <c r="B107" s="83"/>
      <c r="C107" s="68"/>
      <c r="D107" s="68"/>
      <c r="E107" s="51"/>
      <c r="F107" s="70"/>
      <c r="G107" s="70"/>
      <c r="H107" s="31"/>
      <c r="L107" s="31"/>
      <c r="M107" s="31"/>
    </row>
    <row r="108" spans="1:14" outlineLevel="1" x14ac:dyDescent="0.25">
      <c r="A108" s="47" t="s">
        <v>330</v>
      </c>
      <c r="B108" s="84"/>
      <c r="C108" s="68"/>
      <c r="D108" s="68"/>
      <c r="E108" s="51"/>
      <c r="F108" s="70"/>
      <c r="G108" s="70"/>
      <c r="H108" s="31"/>
      <c r="L108" s="31"/>
      <c r="M108" s="31"/>
    </row>
    <row r="109" spans="1:14" outlineLevel="1" x14ac:dyDescent="0.25">
      <c r="A109" s="47" t="s">
        <v>331</v>
      </c>
      <c r="B109" s="83"/>
      <c r="C109" s="68"/>
      <c r="D109" s="68"/>
      <c r="E109" s="51"/>
      <c r="F109" s="70"/>
      <c r="G109" s="70"/>
      <c r="H109" s="31"/>
      <c r="L109" s="31"/>
      <c r="M109" s="31"/>
    </row>
    <row r="110" spans="1:14" outlineLevel="1" x14ac:dyDescent="0.25">
      <c r="A110" s="47" t="s">
        <v>332</v>
      </c>
      <c r="B110" s="83"/>
      <c r="C110" s="68"/>
      <c r="D110" s="68"/>
      <c r="E110" s="51"/>
      <c r="F110" s="70"/>
      <c r="G110" s="70"/>
      <c r="H110" s="31"/>
      <c r="L110" s="31"/>
      <c r="M110" s="31"/>
    </row>
    <row r="111" spans="1:14" ht="15" customHeight="1" x14ac:dyDescent="0.25">
      <c r="A111" s="56"/>
      <c r="B111" s="85" t="s">
        <v>333</v>
      </c>
      <c r="C111" s="59" t="s">
        <v>334</v>
      </c>
      <c r="D111" s="59" t="s">
        <v>335</v>
      </c>
      <c r="E111" s="58"/>
      <c r="F111" s="59" t="s">
        <v>336</v>
      </c>
      <c r="G111" s="59" t="s">
        <v>337</v>
      </c>
      <c r="H111" s="31"/>
      <c r="L111" s="31"/>
      <c r="M111" s="31"/>
    </row>
    <row r="112" spans="1:14" s="30" customFormat="1" x14ac:dyDescent="0.25">
      <c r="A112" s="47" t="s">
        <v>338</v>
      </c>
      <c r="B112" s="60" t="s">
        <v>339</v>
      </c>
      <c r="C112" s="114">
        <v>2550325763.9299994</v>
      </c>
      <c r="D112" s="114"/>
      <c r="E112" s="70"/>
      <c r="F112" s="69">
        <f t="shared" ref="F112:F136" si="7">IF($C$131=0,"",IF(C112="[for completion]","",IF(C112="","",C112/$C$131)))</f>
        <v>0.9818753733431258</v>
      </c>
      <c r="G112" s="69" t="str">
        <f t="shared" ref="G112:G136" si="8">IF($D$131=0,"",IF(D112="[for completion]","",IF(D112="","",D112/$D$131)))</f>
        <v/>
      </c>
      <c r="I112" s="34"/>
      <c r="J112" s="34"/>
      <c r="K112" s="34"/>
      <c r="L112" s="31" t="s">
        <v>340</v>
      </c>
      <c r="M112" s="31"/>
      <c r="N112" s="31"/>
    </row>
    <row r="113" spans="1:14" s="30" customFormat="1" x14ac:dyDescent="0.25">
      <c r="A113" s="47" t="s">
        <v>341</v>
      </c>
      <c r="B113" s="60" t="s">
        <v>342</v>
      </c>
      <c r="C113" s="114">
        <f>'[1]A. HTT General'!C113</f>
        <v>0</v>
      </c>
      <c r="D113" s="114"/>
      <c r="E113" s="70"/>
      <c r="F113" s="69">
        <f t="shared" si="7"/>
        <v>0</v>
      </c>
      <c r="G113" s="69" t="str">
        <f t="shared" si="8"/>
        <v/>
      </c>
      <c r="I113" s="34"/>
      <c r="J113" s="34"/>
      <c r="K113" s="34"/>
      <c r="L113" s="51" t="s">
        <v>342</v>
      </c>
      <c r="M113" s="31"/>
      <c r="N113" s="31"/>
    </row>
    <row r="114" spans="1:14" s="30" customFormat="1" x14ac:dyDescent="0.25">
      <c r="A114" s="47" t="s">
        <v>343</v>
      </c>
      <c r="B114" s="60" t="s">
        <v>344</v>
      </c>
      <c r="C114" s="114">
        <f>'[1]A. HTT General'!C114</f>
        <v>0</v>
      </c>
      <c r="D114" s="114"/>
      <c r="E114" s="70"/>
      <c r="F114" s="69">
        <f t="shared" si="7"/>
        <v>0</v>
      </c>
      <c r="G114" s="69" t="str">
        <f t="shared" si="8"/>
        <v/>
      </c>
      <c r="I114" s="34"/>
      <c r="J114" s="34"/>
      <c r="K114" s="34"/>
      <c r="L114" s="51" t="s">
        <v>344</v>
      </c>
      <c r="M114" s="31"/>
      <c r="N114" s="31"/>
    </row>
    <row r="115" spans="1:14" s="30" customFormat="1" x14ac:dyDescent="0.25">
      <c r="A115" s="47" t="s">
        <v>345</v>
      </c>
      <c r="B115" s="60" t="s">
        <v>346</v>
      </c>
      <c r="C115" s="114">
        <f>'[1]A. HTT General'!C115</f>
        <v>0</v>
      </c>
      <c r="D115" s="114"/>
      <c r="E115" s="70"/>
      <c r="F115" s="69">
        <f t="shared" si="7"/>
        <v>0</v>
      </c>
      <c r="G115" s="69" t="str">
        <f t="shared" si="8"/>
        <v/>
      </c>
      <c r="I115" s="34"/>
      <c r="J115" s="34"/>
      <c r="K115" s="34"/>
      <c r="L115" s="51" t="s">
        <v>346</v>
      </c>
      <c r="M115" s="31"/>
      <c r="N115" s="31"/>
    </row>
    <row r="116" spans="1:14" s="30" customFormat="1" x14ac:dyDescent="0.25">
      <c r="A116" s="47" t="s">
        <v>347</v>
      </c>
      <c r="B116" s="60" t="s">
        <v>348</v>
      </c>
      <c r="C116" s="114">
        <v>47076954.549999975</v>
      </c>
      <c r="D116" s="114"/>
      <c r="E116" s="70"/>
      <c r="F116" s="69">
        <f t="shared" si="7"/>
        <v>1.8124626656874147E-2</v>
      </c>
      <c r="G116" s="69" t="str">
        <f t="shared" si="8"/>
        <v/>
      </c>
      <c r="I116" s="34"/>
      <c r="J116" s="34"/>
      <c r="K116" s="34"/>
      <c r="L116" s="51" t="s">
        <v>348</v>
      </c>
      <c r="M116" s="31"/>
      <c r="N116" s="31"/>
    </row>
    <row r="117" spans="1:14" s="30" customFormat="1" x14ac:dyDescent="0.25">
      <c r="A117" s="47" t="s">
        <v>349</v>
      </c>
      <c r="B117" s="60" t="s">
        <v>350</v>
      </c>
      <c r="C117" s="114">
        <f>'[1]A. HTT General'!C117</f>
        <v>0</v>
      </c>
      <c r="D117" s="114"/>
      <c r="E117" s="51"/>
      <c r="F117" s="69">
        <f t="shared" si="7"/>
        <v>0</v>
      </c>
      <c r="G117" s="69" t="str">
        <f t="shared" si="8"/>
        <v/>
      </c>
      <c r="I117" s="34"/>
      <c r="J117" s="34"/>
      <c r="K117" s="34"/>
      <c r="L117" s="51" t="s">
        <v>350</v>
      </c>
      <c r="M117" s="31"/>
      <c r="N117" s="31"/>
    </row>
    <row r="118" spans="1:14" x14ac:dyDescent="0.25">
      <c r="A118" s="47" t="s">
        <v>351</v>
      </c>
      <c r="B118" s="60" t="s">
        <v>352</v>
      </c>
      <c r="C118" s="114">
        <f>'[1]A. HTT General'!C118</f>
        <v>0</v>
      </c>
      <c r="D118" s="114"/>
      <c r="E118" s="51"/>
      <c r="F118" s="69">
        <f t="shared" si="7"/>
        <v>0</v>
      </c>
      <c r="G118" s="69" t="str">
        <f t="shared" si="8"/>
        <v/>
      </c>
      <c r="L118" s="51" t="s">
        <v>352</v>
      </c>
      <c r="M118" s="31"/>
    </row>
    <row r="119" spans="1:14" x14ac:dyDescent="0.25">
      <c r="A119" s="47" t="s">
        <v>353</v>
      </c>
      <c r="B119" s="60" t="s">
        <v>354</v>
      </c>
      <c r="C119" s="114">
        <f>'[1]A. HTT General'!C119</f>
        <v>0</v>
      </c>
      <c r="D119" s="114"/>
      <c r="E119" s="51"/>
      <c r="F119" s="69">
        <f t="shared" si="7"/>
        <v>0</v>
      </c>
      <c r="G119" s="69" t="str">
        <f t="shared" si="8"/>
        <v/>
      </c>
      <c r="L119" s="51" t="s">
        <v>354</v>
      </c>
      <c r="M119" s="31"/>
    </row>
    <row r="120" spans="1:14" x14ac:dyDescent="0.25">
      <c r="A120" s="47" t="s">
        <v>355</v>
      </c>
      <c r="B120" s="60" t="s">
        <v>356</v>
      </c>
      <c r="C120" s="114">
        <f>'[1]A. HTT General'!C120</f>
        <v>0</v>
      </c>
      <c r="D120" s="114"/>
      <c r="E120" s="51"/>
      <c r="F120" s="69">
        <f t="shared" si="7"/>
        <v>0</v>
      </c>
      <c r="G120" s="69" t="str">
        <f t="shared" si="8"/>
        <v/>
      </c>
      <c r="L120" s="51" t="s">
        <v>356</v>
      </c>
      <c r="M120" s="31"/>
    </row>
    <row r="121" spans="1:14" x14ac:dyDescent="0.25">
      <c r="A121" s="47" t="s">
        <v>357</v>
      </c>
      <c r="B121" s="47" t="s">
        <v>358</v>
      </c>
      <c r="C121" s="114">
        <f>'[1]A. HTT General'!C121</f>
        <v>0</v>
      </c>
      <c r="D121" s="114"/>
      <c r="F121" s="69">
        <f t="shared" si="7"/>
        <v>0</v>
      </c>
      <c r="G121" s="69" t="str">
        <f t="shared" si="8"/>
        <v/>
      </c>
      <c r="L121" s="51"/>
      <c r="M121" s="31"/>
    </row>
    <row r="122" spans="1:14" x14ac:dyDescent="0.25">
      <c r="A122" s="47" t="s">
        <v>359</v>
      </c>
      <c r="B122" s="60" t="s">
        <v>360</v>
      </c>
      <c r="C122" s="114">
        <f>'[1]A. HTT General'!C122</f>
        <v>0</v>
      </c>
      <c r="D122" s="114"/>
      <c r="E122" s="51"/>
      <c r="F122" s="69">
        <f t="shared" si="7"/>
        <v>0</v>
      </c>
      <c r="G122" s="69" t="str">
        <f t="shared" si="8"/>
        <v/>
      </c>
      <c r="L122" s="51" t="s">
        <v>361</v>
      </c>
      <c r="M122" s="31"/>
    </row>
    <row r="123" spans="1:14" x14ac:dyDescent="0.25">
      <c r="A123" s="47" t="s">
        <v>362</v>
      </c>
      <c r="B123" s="60" t="s">
        <v>361</v>
      </c>
      <c r="C123" s="114">
        <f>'[1]A. HTT General'!C123</f>
        <v>0</v>
      </c>
      <c r="D123" s="114"/>
      <c r="E123" s="51"/>
      <c r="F123" s="69">
        <f t="shared" si="7"/>
        <v>0</v>
      </c>
      <c r="G123" s="69" t="str">
        <f t="shared" si="8"/>
        <v/>
      </c>
      <c r="L123" s="51" t="s">
        <v>363</v>
      </c>
      <c r="M123" s="31"/>
    </row>
    <row r="124" spans="1:14" x14ac:dyDescent="0.25">
      <c r="A124" s="47" t="s">
        <v>364</v>
      </c>
      <c r="B124" s="60" t="s">
        <v>363</v>
      </c>
      <c r="C124" s="114">
        <f>'[1]A. HTT General'!C124</f>
        <v>0</v>
      </c>
      <c r="D124" s="114"/>
      <c r="E124" s="51"/>
      <c r="F124" s="69">
        <f t="shared" si="7"/>
        <v>0</v>
      </c>
      <c r="G124" s="69" t="str">
        <f t="shared" si="8"/>
        <v/>
      </c>
      <c r="L124" s="80" t="s">
        <v>365</v>
      </c>
      <c r="M124" s="31"/>
    </row>
    <row r="125" spans="1:14" x14ac:dyDescent="0.25">
      <c r="A125" s="47" t="s">
        <v>366</v>
      </c>
      <c r="B125" s="47" t="s">
        <v>367</v>
      </c>
      <c r="C125" s="114">
        <f>'[1]A. HTT General'!C125</f>
        <v>0</v>
      </c>
      <c r="D125" s="114"/>
      <c r="E125" s="51"/>
      <c r="F125" s="69">
        <f t="shared" si="7"/>
        <v>0</v>
      </c>
      <c r="G125" s="69" t="str">
        <f t="shared" si="8"/>
        <v/>
      </c>
      <c r="L125" s="51" t="s">
        <v>368</v>
      </c>
      <c r="M125" s="31"/>
    </row>
    <row r="126" spans="1:14" x14ac:dyDescent="0.25">
      <c r="A126" s="47" t="s">
        <v>369</v>
      </c>
      <c r="B126" s="79" t="s">
        <v>365</v>
      </c>
      <c r="C126" s="114">
        <f>'[1]A. HTT General'!C126</f>
        <v>0</v>
      </c>
      <c r="D126" s="114"/>
      <c r="E126" s="51"/>
      <c r="F126" s="69">
        <f t="shared" si="7"/>
        <v>0</v>
      </c>
      <c r="G126" s="69" t="str">
        <f t="shared" si="8"/>
        <v/>
      </c>
      <c r="H126" s="32"/>
      <c r="L126" s="51" t="s">
        <v>370</v>
      </c>
      <c r="M126" s="31"/>
    </row>
    <row r="127" spans="1:14" x14ac:dyDescent="0.25">
      <c r="A127" s="47" t="s">
        <v>371</v>
      </c>
      <c r="B127" s="60" t="s">
        <v>368</v>
      </c>
      <c r="C127" s="114">
        <f>'[1]A. HTT General'!C127</f>
        <v>0</v>
      </c>
      <c r="D127" s="114"/>
      <c r="E127" s="51"/>
      <c r="F127" s="69">
        <f t="shared" si="7"/>
        <v>0</v>
      </c>
      <c r="G127" s="69" t="str">
        <f t="shared" si="8"/>
        <v/>
      </c>
      <c r="H127" s="31"/>
      <c r="L127" s="51" t="s">
        <v>372</v>
      </c>
      <c r="M127" s="31"/>
    </row>
    <row r="128" spans="1:14" x14ac:dyDescent="0.25">
      <c r="A128" s="47" t="s">
        <v>373</v>
      </c>
      <c r="B128" s="60" t="s">
        <v>370</v>
      </c>
      <c r="C128" s="114">
        <f>'[1]A. HTT General'!C128</f>
        <v>0</v>
      </c>
      <c r="D128" s="114"/>
      <c r="E128" s="51"/>
      <c r="F128" s="69">
        <f t="shared" si="7"/>
        <v>0</v>
      </c>
      <c r="G128" s="69" t="str">
        <f t="shared" si="8"/>
        <v/>
      </c>
      <c r="H128" s="31"/>
      <c r="L128" s="31"/>
      <c r="M128" s="31"/>
    </row>
    <row r="129" spans="1:14" x14ac:dyDescent="0.25">
      <c r="A129" s="47" t="s">
        <v>374</v>
      </c>
      <c r="B129" s="60" t="s">
        <v>372</v>
      </c>
      <c r="C129" s="114">
        <f>'[1]A. HTT General'!C129</f>
        <v>0</v>
      </c>
      <c r="D129" s="114"/>
      <c r="E129" s="51"/>
      <c r="F129" s="69">
        <f t="shared" si="7"/>
        <v>0</v>
      </c>
      <c r="G129" s="69" t="str">
        <f t="shared" si="8"/>
        <v/>
      </c>
      <c r="H129" s="31"/>
      <c r="L129" s="31"/>
      <c r="M129" s="31"/>
    </row>
    <row r="130" spans="1:14" outlineLevel="1" x14ac:dyDescent="0.25">
      <c r="A130" s="47" t="s">
        <v>375</v>
      </c>
      <c r="B130" s="60" t="s">
        <v>257</v>
      </c>
      <c r="C130" s="114">
        <f>'[1]A. HTT General'!C130</f>
        <v>0</v>
      </c>
      <c r="D130" s="114"/>
      <c r="E130" s="51"/>
      <c r="F130" s="69">
        <f t="shared" si="7"/>
        <v>0</v>
      </c>
      <c r="G130" s="69" t="str">
        <f t="shared" si="8"/>
        <v/>
      </c>
      <c r="H130" s="31"/>
      <c r="L130" s="31"/>
      <c r="M130" s="31"/>
    </row>
    <row r="131" spans="1:14" outlineLevel="1" x14ac:dyDescent="0.25">
      <c r="A131" s="47" t="s">
        <v>376</v>
      </c>
      <c r="B131" s="81" t="s">
        <v>259</v>
      </c>
      <c r="C131" s="86">
        <f>SUM(C112:C130)</f>
        <v>2597402718.4799995</v>
      </c>
      <c r="D131" s="86">
        <f>SUM(D112:D130)</f>
        <v>0</v>
      </c>
      <c r="E131" s="51"/>
      <c r="F131" s="69">
        <f>SUM(F112:F130)</f>
        <v>1</v>
      </c>
      <c r="G131" s="69">
        <f>SUM(G112:G130)</f>
        <v>0</v>
      </c>
      <c r="H131" s="31"/>
      <c r="L131" s="31"/>
      <c r="M131" s="31"/>
    </row>
    <row r="132" spans="1:14" outlineLevel="1" x14ac:dyDescent="0.25">
      <c r="A132" s="47" t="s">
        <v>377</v>
      </c>
      <c r="B132" s="74" t="s">
        <v>261</v>
      </c>
      <c r="C132" s="114"/>
      <c r="D132" s="114"/>
      <c r="E132" s="51"/>
      <c r="F132" s="69" t="str">
        <f t="shared" si="7"/>
        <v/>
      </c>
      <c r="G132" s="69" t="str">
        <f t="shared" si="8"/>
        <v/>
      </c>
      <c r="H132" s="31"/>
      <c r="L132" s="31"/>
      <c r="M132" s="31"/>
    </row>
    <row r="133" spans="1:14" outlineLevel="1" x14ac:dyDescent="0.25">
      <c r="A133" s="47" t="s">
        <v>378</v>
      </c>
      <c r="B133" s="74" t="s">
        <v>261</v>
      </c>
      <c r="C133" s="114"/>
      <c r="D133" s="114"/>
      <c r="E133" s="51"/>
      <c r="F133" s="69" t="str">
        <f t="shared" si="7"/>
        <v/>
      </c>
      <c r="G133" s="69" t="str">
        <f t="shared" si="8"/>
        <v/>
      </c>
      <c r="H133" s="31"/>
      <c r="L133" s="31"/>
      <c r="M133" s="31"/>
    </row>
    <row r="134" spans="1:14" outlineLevel="1" x14ac:dyDescent="0.25">
      <c r="A134" s="47" t="s">
        <v>379</v>
      </c>
      <c r="B134" s="74" t="s">
        <v>261</v>
      </c>
      <c r="C134" s="114"/>
      <c r="D134" s="114"/>
      <c r="E134" s="51"/>
      <c r="F134" s="69" t="str">
        <f t="shared" si="7"/>
        <v/>
      </c>
      <c r="G134" s="69" t="str">
        <f t="shared" si="8"/>
        <v/>
      </c>
      <c r="H134" s="31"/>
      <c r="L134" s="31"/>
      <c r="M134" s="31"/>
    </row>
    <row r="135" spans="1:14" outlineLevel="1" x14ac:dyDescent="0.25">
      <c r="A135" s="47" t="s">
        <v>380</v>
      </c>
      <c r="B135" s="74" t="s">
        <v>261</v>
      </c>
      <c r="C135" s="114"/>
      <c r="D135" s="114"/>
      <c r="E135" s="51"/>
      <c r="F135" s="69" t="str">
        <f t="shared" si="7"/>
        <v/>
      </c>
      <c r="G135" s="69" t="str">
        <f t="shared" si="8"/>
        <v/>
      </c>
      <c r="H135" s="31"/>
      <c r="L135" s="31"/>
      <c r="M135" s="31"/>
    </row>
    <row r="136" spans="1:14" outlineLevel="1" x14ac:dyDescent="0.25">
      <c r="A136" s="47" t="s">
        <v>381</v>
      </c>
      <c r="B136" s="74" t="s">
        <v>261</v>
      </c>
      <c r="C136" s="114"/>
      <c r="D136" s="114"/>
      <c r="E136" s="51"/>
      <c r="F136" s="69" t="str">
        <f t="shared" si="7"/>
        <v/>
      </c>
      <c r="G136" s="69" t="str">
        <f t="shared" si="8"/>
        <v/>
      </c>
      <c r="H136" s="31"/>
      <c r="L136" s="31"/>
      <c r="M136" s="31"/>
    </row>
    <row r="137" spans="1:14" ht="15" customHeight="1" x14ac:dyDescent="0.25">
      <c r="A137" s="56"/>
      <c r="B137" s="57" t="s">
        <v>382</v>
      </c>
      <c r="C137" s="59" t="s">
        <v>334</v>
      </c>
      <c r="D137" s="59" t="s">
        <v>335</v>
      </c>
      <c r="E137" s="58"/>
      <c r="F137" s="59" t="s">
        <v>336</v>
      </c>
      <c r="G137" s="59" t="s">
        <v>337</v>
      </c>
      <c r="H137" s="31"/>
      <c r="L137" s="31"/>
      <c r="M137" s="31"/>
    </row>
    <row r="138" spans="1:14" s="30" customFormat="1" x14ac:dyDescent="0.25">
      <c r="A138" s="47" t="s">
        <v>383</v>
      </c>
      <c r="B138" s="60" t="s">
        <v>339</v>
      </c>
      <c r="C138" s="114">
        <f>'[1]A. HTT General'!$C$138</f>
        <v>1550000000</v>
      </c>
      <c r="D138" s="114"/>
      <c r="E138" s="70"/>
      <c r="F138" s="69">
        <f t="shared" ref="F138:F162" si="9">IF($C$157=0,"",IF(C138="[for completion]","",IF(C138="","",C138/$C$157)))</f>
        <v>1</v>
      </c>
      <c r="G138" s="69" t="str">
        <f t="shared" ref="G138:G162" si="10">IF($D$157=0,"",IF(D138="[for completion]","",IF(D138="","",D138/$D$157)))</f>
        <v/>
      </c>
      <c r="H138" s="31"/>
      <c r="I138" s="34"/>
      <c r="J138" s="34"/>
      <c r="K138" s="34"/>
      <c r="L138" s="31"/>
      <c r="M138" s="31"/>
      <c r="N138" s="31"/>
    </row>
    <row r="139" spans="1:14" s="30" customFormat="1" x14ac:dyDescent="0.25">
      <c r="A139" s="47" t="s">
        <v>384</v>
      </c>
      <c r="B139" s="60" t="s">
        <v>342</v>
      </c>
      <c r="C139" s="114"/>
      <c r="D139" s="114"/>
      <c r="E139" s="70"/>
      <c r="F139" s="69" t="str">
        <f t="shared" si="9"/>
        <v/>
      </c>
      <c r="G139" s="69" t="str">
        <f t="shared" si="10"/>
        <v/>
      </c>
      <c r="H139" s="31"/>
      <c r="I139" s="34"/>
      <c r="J139" s="34"/>
      <c r="K139" s="34"/>
      <c r="L139" s="31"/>
      <c r="M139" s="31"/>
      <c r="N139" s="31"/>
    </row>
    <row r="140" spans="1:14" s="30" customFormat="1" x14ac:dyDescent="0.25">
      <c r="A140" s="47" t="s">
        <v>385</v>
      </c>
      <c r="B140" s="60" t="s">
        <v>344</v>
      </c>
      <c r="C140" s="114"/>
      <c r="D140" s="114"/>
      <c r="E140" s="70"/>
      <c r="F140" s="69" t="str">
        <f t="shared" si="9"/>
        <v/>
      </c>
      <c r="G140" s="69" t="str">
        <f t="shared" si="10"/>
        <v/>
      </c>
      <c r="H140" s="31"/>
      <c r="I140" s="34"/>
      <c r="J140" s="34"/>
      <c r="K140" s="34"/>
      <c r="L140" s="31"/>
      <c r="M140" s="31"/>
      <c r="N140" s="31"/>
    </row>
    <row r="141" spans="1:14" s="30" customFormat="1" x14ac:dyDescent="0.25">
      <c r="A141" s="47" t="s">
        <v>386</v>
      </c>
      <c r="B141" s="60" t="s">
        <v>346</v>
      </c>
      <c r="C141" s="114"/>
      <c r="D141" s="114"/>
      <c r="E141" s="70"/>
      <c r="F141" s="69" t="str">
        <f t="shared" si="9"/>
        <v/>
      </c>
      <c r="G141" s="69" t="str">
        <f t="shared" si="10"/>
        <v/>
      </c>
      <c r="H141" s="31"/>
      <c r="I141" s="34"/>
      <c r="J141" s="34"/>
      <c r="K141" s="34"/>
      <c r="L141" s="31"/>
      <c r="M141" s="31"/>
      <c r="N141" s="31"/>
    </row>
    <row r="142" spans="1:14" s="30" customFormat="1" x14ac:dyDescent="0.25">
      <c r="A142" s="47" t="s">
        <v>387</v>
      </c>
      <c r="B142" s="60" t="s">
        <v>348</v>
      </c>
      <c r="C142" s="114"/>
      <c r="D142" s="114"/>
      <c r="E142" s="70"/>
      <c r="F142" s="69" t="str">
        <f t="shared" si="9"/>
        <v/>
      </c>
      <c r="G142" s="69" t="str">
        <f t="shared" si="10"/>
        <v/>
      </c>
      <c r="H142" s="31"/>
      <c r="I142" s="34"/>
      <c r="J142" s="34"/>
      <c r="K142" s="34"/>
      <c r="L142" s="31"/>
      <c r="M142" s="31"/>
      <c r="N142" s="31"/>
    </row>
    <row r="143" spans="1:14" s="30" customFormat="1" x14ac:dyDescent="0.25">
      <c r="A143" s="47" t="s">
        <v>388</v>
      </c>
      <c r="B143" s="60" t="s">
        <v>350</v>
      </c>
      <c r="C143" s="114"/>
      <c r="D143" s="114"/>
      <c r="E143" s="51"/>
      <c r="F143" s="69" t="str">
        <f t="shared" si="9"/>
        <v/>
      </c>
      <c r="G143" s="69" t="str">
        <f t="shared" si="10"/>
        <v/>
      </c>
      <c r="H143" s="31"/>
      <c r="I143" s="34"/>
      <c r="J143" s="34"/>
      <c r="K143" s="34"/>
      <c r="L143" s="31"/>
      <c r="M143" s="31"/>
      <c r="N143" s="31"/>
    </row>
    <row r="144" spans="1:14" x14ac:dyDescent="0.25">
      <c r="A144" s="47" t="s">
        <v>389</v>
      </c>
      <c r="B144" s="60" t="s">
        <v>352</v>
      </c>
      <c r="C144" s="114"/>
      <c r="D144" s="114"/>
      <c r="E144" s="51"/>
      <c r="F144" s="69" t="str">
        <f t="shared" si="9"/>
        <v/>
      </c>
      <c r="G144" s="69" t="str">
        <f t="shared" si="10"/>
        <v/>
      </c>
      <c r="H144" s="31"/>
      <c r="L144" s="31"/>
      <c r="M144" s="31"/>
    </row>
    <row r="145" spans="1:14" x14ac:dyDescent="0.25">
      <c r="A145" s="47" t="s">
        <v>390</v>
      </c>
      <c r="B145" s="60" t="s">
        <v>354</v>
      </c>
      <c r="C145" s="114"/>
      <c r="D145" s="114"/>
      <c r="E145" s="51"/>
      <c r="F145" s="69" t="str">
        <f t="shared" si="9"/>
        <v/>
      </c>
      <c r="G145" s="69" t="str">
        <f t="shared" si="10"/>
        <v/>
      </c>
      <c r="H145" s="31"/>
      <c r="L145" s="31"/>
      <c r="M145" s="31"/>
      <c r="N145" s="32"/>
    </row>
    <row r="146" spans="1:14" x14ac:dyDescent="0.25">
      <c r="A146" s="47" t="s">
        <v>391</v>
      </c>
      <c r="B146" s="60" t="s">
        <v>356</v>
      </c>
      <c r="C146" s="114"/>
      <c r="D146" s="114"/>
      <c r="E146" s="51"/>
      <c r="F146" s="69" t="str">
        <f t="shared" si="9"/>
        <v/>
      </c>
      <c r="G146" s="69" t="str">
        <f t="shared" si="10"/>
        <v/>
      </c>
      <c r="H146" s="31"/>
      <c r="L146" s="31"/>
      <c r="M146" s="31"/>
      <c r="N146" s="32"/>
    </row>
    <row r="147" spans="1:14" x14ac:dyDescent="0.25">
      <c r="A147" s="47" t="s">
        <v>392</v>
      </c>
      <c r="B147" s="47" t="s">
        <v>358</v>
      </c>
      <c r="C147" s="114"/>
      <c r="D147" s="114"/>
      <c r="F147" s="69" t="str">
        <f t="shared" si="9"/>
        <v/>
      </c>
      <c r="G147" s="69" t="str">
        <f t="shared" si="10"/>
        <v/>
      </c>
      <c r="H147" s="31"/>
      <c r="L147" s="31"/>
      <c r="M147" s="31"/>
      <c r="N147" s="32"/>
    </row>
    <row r="148" spans="1:14" x14ac:dyDescent="0.25">
      <c r="A148" s="47" t="s">
        <v>393</v>
      </c>
      <c r="B148" s="60" t="s">
        <v>360</v>
      </c>
      <c r="C148" s="114"/>
      <c r="D148" s="114"/>
      <c r="E148" s="51"/>
      <c r="F148" s="69" t="str">
        <f t="shared" si="9"/>
        <v/>
      </c>
      <c r="G148" s="69" t="str">
        <f t="shared" si="10"/>
        <v/>
      </c>
      <c r="H148" s="31"/>
      <c r="L148" s="31"/>
      <c r="M148" s="31"/>
      <c r="N148" s="32"/>
    </row>
    <row r="149" spans="1:14" x14ac:dyDescent="0.25">
      <c r="A149" s="47" t="s">
        <v>394</v>
      </c>
      <c r="B149" s="60" t="s">
        <v>361</v>
      </c>
      <c r="C149" s="114"/>
      <c r="D149" s="114"/>
      <c r="E149" s="51"/>
      <c r="F149" s="69" t="str">
        <f t="shared" si="9"/>
        <v/>
      </c>
      <c r="G149" s="69" t="str">
        <f t="shared" si="10"/>
        <v/>
      </c>
      <c r="H149" s="31"/>
      <c r="L149" s="31"/>
      <c r="M149" s="31"/>
      <c r="N149" s="32"/>
    </row>
    <row r="150" spans="1:14" x14ac:dyDescent="0.25">
      <c r="A150" s="47" t="s">
        <v>395</v>
      </c>
      <c r="B150" s="60" t="s">
        <v>363</v>
      </c>
      <c r="C150" s="114"/>
      <c r="D150" s="114"/>
      <c r="E150" s="51"/>
      <c r="F150" s="69" t="str">
        <f t="shared" si="9"/>
        <v/>
      </c>
      <c r="G150" s="69" t="str">
        <f t="shared" si="10"/>
        <v/>
      </c>
      <c r="H150" s="31"/>
      <c r="L150" s="31"/>
      <c r="M150" s="31"/>
      <c r="N150" s="32"/>
    </row>
    <row r="151" spans="1:14" x14ac:dyDescent="0.25">
      <c r="A151" s="47" t="s">
        <v>396</v>
      </c>
      <c r="B151" s="47" t="s">
        <v>367</v>
      </c>
      <c r="C151" s="114"/>
      <c r="D151" s="114"/>
      <c r="E151" s="51"/>
      <c r="F151" s="69" t="str">
        <f t="shared" si="9"/>
        <v/>
      </c>
      <c r="G151" s="69" t="str">
        <f t="shared" si="10"/>
        <v/>
      </c>
      <c r="H151" s="31"/>
      <c r="L151" s="31"/>
      <c r="M151" s="31"/>
      <c r="N151" s="32"/>
    </row>
    <row r="152" spans="1:14" x14ac:dyDescent="0.25">
      <c r="A152" s="47" t="s">
        <v>397</v>
      </c>
      <c r="B152" s="79" t="s">
        <v>365</v>
      </c>
      <c r="C152" s="114"/>
      <c r="D152" s="114"/>
      <c r="E152" s="51"/>
      <c r="F152" s="69" t="str">
        <f t="shared" si="9"/>
        <v/>
      </c>
      <c r="G152" s="69" t="str">
        <f t="shared" si="10"/>
        <v/>
      </c>
      <c r="H152" s="31"/>
      <c r="L152" s="31"/>
      <c r="M152" s="31"/>
      <c r="N152" s="32"/>
    </row>
    <row r="153" spans="1:14" x14ac:dyDescent="0.25">
      <c r="A153" s="47" t="s">
        <v>398</v>
      </c>
      <c r="B153" s="60" t="s">
        <v>368</v>
      </c>
      <c r="C153" s="114"/>
      <c r="D153" s="114"/>
      <c r="E153" s="51"/>
      <c r="F153" s="69" t="str">
        <f t="shared" si="9"/>
        <v/>
      </c>
      <c r="G153" s="69" t="str">
        <f t="shared" si="10"/>
        <v/>
      </c>
      <c r="H153" s="31"/>
      <c r="L153" s="31"/>
      <c r="M153" s="31"/>
      <c r="N153" s="32"/>
    </row>
    <row r="154" spans="1:14" x14ac:dyDescent="0.25">
      <c r="A154" s="47" t="s">
        <v>399</v>
      </c>
      <c r="B154" s="60" t="s">
        <v>370</v>
      </c>
      <c r="C154" s="114"/>
      <c r="D154" s="114"/>
      <c r="E154" s="51"/>
      <c r="F154" s="69" t="str">
        <f t="shared" si="9"/>
        <v/>
      </c>
      <c r="G154" s="69" t="str">
        <f t="shared" si="10"/>
        <v/>
      </c>
      <c r="H154" s="31"/>
      <c r="L154" s="31"/>
      <c r="M154" s="31"/>
      <c r="N154" s="32"/>
    </row>
    <row r="155" spans="1:14" x14ac:dyDescent="0.25">
      <c r="A155" s="47" t="s">
        <v>400</v>
      </c>
      <c r="B155" s="60" t="s">
        <v>372</v>
      </c>
      <c r="C155" s="114"/>
      <c r="D155" s="114"/>
      <c r="E155" s="51"/>
      <c r="F155" s="69" t="str">
        <f t="shared" si="9"/>
        <v/>
      </c>
      <c r="G155" s="69" t="str">
        <f t="shared" si="10"/>
        <v/>
      </c>
      <c r="H155" s="31"/>
      <c r="L155" s="31"/>
      <c r="M155" s="31"/>
      <c r="N155" s="32"/>
    </row>
    <row r="156" spans="1:14" outlineLevel="1" x14ac:dyDescent="0.25">
      <c r="A156" s="47" t="s">
        <v>401</v>
      </c>
      <c r="B156" s="60" t="s">
        <v>257</v>
      </c>
      <c r="C156" s="114"/>
      <c r="D156" s="114"/>
      <c r="E156" s="51"/>
      <c r="F156" s="69" t="str">
        <f t="shared" si="9"/>
        <v/>
      </c>
      <c r="G156" s="69" t="str">
        <f t="shared" si="10"/>
        <v/>
      </c>
      <c r="H156" s="31"/>
      <c r="L156" s="31"/>
      <c r="M156" s="31"/>
      <c r="N156" s="32"/>
    </row>
    <row r="157" spans="1:14" outlineLevel="1" x14ac:dyDescent="0.25">
      <c r="A157" s="47" t="s">
        <v>402</v>
      </c>
      <c r="B157" s="81" t="s">
        <v>259</v>
      </c>
      <c r="C157" s="86">
        <f>SUM(C138:C156)</f>
        <v>1550000000</v>
      </c>
      <c r="D157" s="86">
        <f>IF(COUNT(D138:D156)=0,0,IF(SUM(D138:D156)=C157,SUM(D138:D156),IF(SUM(D138:D156)&lt;&gt;C157,"The total should equal the Nominal Before Hedging")))</f>
        <v>0</v>
      </c>
      <c r="E157" s="51"/>
      <c r="F157" s="69">
        <f>SUM(F138:F156)</f>
        <v>1</v>
      </c>
      <c r="G157" s="69">
        <f>SUM(G138:G156)</f>
        <v>0</v>
      </c>
      <c r="H157" s="31"/>
      <c r="L157" s="31"/>
      <c r="M157" s="31"/>
      <c r="N157" s="32"/>
    </row>
    <row r="158" spans="1:14" outlineLevel="1" x14ac:dyDescent="0.25">
      <c r="A158" s="47" t="s">
        <v>403</v>
      </c>
      <c r="B158" s="74" t="s">
        <v>261</v>
      </c>
      <c r="C158" s="114"/>
      <c r="D158" s="114"/>
      <c r="E158" s="51"/>
      <c r="F158" s="69" t="str">
        <f t="shared" si="9"/>
        <v/>
      </c>
      <c r="G158" s="69" t="str">
        <f t="shared" si="10"/>
        <v/>
      </c>
      <c r="H158" s="31"/>
      <c r="L158" s="31"/>
      <c r="M158" s="31"/>
      <c r="N158" s="32"/>
    </row>
    <row r="159" spans="1:14" outlineLevel="1" x14ac:dyDescent="0.25">
      <c r="A159" s="47" t="s">
        <v>404</v>
      </c>
      <c r="B159" s="74" t="s">
        <v>261</v>
      </c>
      <c r="C159" s="114"/>
      <c r="D159" s="114"/>
      <c r="E159" s="51"/>
      <c r="F159" s="69" t="str">
        <f t="shared" si="9"/>
        <v/>
      </c>
      <c r="G159" s="69" t="str">
        <f t="shared" si="10"/>
        <v/>
      </c>
      <c r="H159" s="31"/>
      <c r="L159" s="31"/>
      <c r="M159" s="31"/>
      <c r="N159" s="32"/>
    </row>
    <row r="160" spans="1:14" outlineLevel="1" x14ac:dyDescent="0.25">
      <c r="A160" s="47" t="s">
        <v>405</v>
      </c>
      <c r="B160" s="74" t="s">
        <v>261</v>
      </c>
      <c r="C160" s="114"/>
      <c r="D160" s="114"/>
      <c r="E160" s="51"/>
      <c r="F160" s="69" t="str">
        <f t="shared" si="9"/>
        <v/>
      </c>
      <c r="G160" s="69" t="str">
        <f t="shared" si="10"/>
        <v/>
      </c>
      <c r="H160" s="31"/>
      <c r="L160" s="31"/>
      <c r="M160" s="31"/>
      <c r="N160" s="32"/>
    </row>
    <row r="161" spans="1:14" outlineLevel="1" x14ac:dyDescent="0.25">
      <c r="A161" s="47" t="s">
        <v>406</v>
      </c>
      <c r="B161" s="74" t="s">
        <v>261</v>
      </c>
      <c r="C161" s="114"/>
      <c r="D161" s="114"/>
      <c r="E161" s="51"/>
      <c r="F161" s="69" t="str">
        <f t="shared" si="9"/>
        <v/>
      </c>
      <c r="G161" s="69" t="str">
        <f t="shared" si="10"/>
        <v/>
      </c>
      <c r="H161" s="31"/>
      <c r="L161" s="31"/>
      <c r="M161" s="31"/>
      <c r="N161" s="32"/>
    </row>
    <row r="162" spans="1:14" outlineLevel="1" x14ac:dyDescent="0.25">
      <c r="A162" s="47" t="s">
        <v>407</v>
      </c>
      <c r="B162" s="74" t="s">
        <v>261</v>
      </c>
      <c r="C162" s="114"/>
      <c r="D162" s="114"/>
      <c r="E162" s="51"/>
      <c r="F162" s="69" t="str">
        <f t="shared" si="9"/>
        <v/>
      </c>
      <c r="G162" s="69" t="str">
        <f t="shared" si="10"/>
        <v/>
      </c>
      <c r="H162" s="31"/>
      <c r="L162" s="31"/>
      <c r="M162" s="31"/>
      <c r="N162" s="32"/>
    </row>
    <row r="163" spans="1:14" ht="15" customHeight="1" x14ac:dyDescent="0.25">
      <c r="A163" s="56"/>
      <c r="B163" s="57" t="s">
        <v>408</v>
      </c>
      <c r="C163" s="76" t="s">
        <v>334</v>
      </c>
      <c r="D163" s="76" t="s">
        <v>335</v>
      </c>
      <c r="E163" s="58"/>
      <c r="F163" s="76" t="s">
        <v>336</v>
      </c>
      <c r="G163" s="76" t="s">
        <v>337</v>
      </c>
      <c r="H163" s="31"/>
      <c r="L163" s="31"/>
      <c r="M163" s="31"/>
      <c r="N163" s="32"/>
    </row>
    <row r="164" spans="1:14" x14ac:dyDescent="0.25">
      <c r="A164" s="47" t="s">
        <v>409</v>
      </c>
      <c r="B164" s="63" t="s">
        <v>410</v>
      </c>
      <c r="C164" s="114">
        <f>'[1]A. HTT General'!C164</f>
        <v>1550000000</v>
      </c>
      <c r="D164" s="114"/>
      <c r="E164" s="87"/>
      <c r="F164" s="69">
        <f>IF($C$167=0,"",IF(C164="[for completion]","",IF(C164="","",C164/$C$167)))</f>
        <v>1</v>
      </c>
      <c r="G164" s="69" t="str">
        <f>IF($D$167=0,"",IF(D164="[for completion]","",IF(D164="","",D164/$D$167)))</f>
        <v/>
      </c>
      <c r="H164" s="31"/>
      <c r="L164" s="31"/>
      <c r="M164" s="31"/>
      <c r="N164" s="32"/>
    </row>
    <row r="165" spans="1:14" x14ac:dyDescent="0.25">
      <c r="A165" s="47" t="s">
        <v>411</v>
      </c>
      <c r="B165" s="63" t="s">
        <v>412</v>
      </c>
      <c r="C165" s="114">
        <f>'[1]A. HTT General'!C165</f>
        <v>0</v>
      </c>
      <c r="D165" s="114"/>
      <c r="E165" s="87"/>
      <c r="F165" s="69">
        <f>IF($C$167=0,"",IF(C165="[for completion]","",IF(C165="","",C165/$C$167)))</f>
        <v>0</v>
      </c>
      <c r="G165" s="69" t="str">
        <f>IF($D$167=0,"",IF(D165="[for completion]","",IF(D165="","",D165/$D$167)))</f>
        <v/>
      </c>
      <c r="H165" s="31"/>
      <c r="L165" s="31"/>
      <c r="M165" s="31"/>
      <c r="N165" s="32"/>
    </row>
    <row r="166" spans="1:14" x14ac:dyDescent="0.25">
      <c r="A166" s="47" t="s">
        <v>413</v>
      </c>
      <c r="B166" s="63" t="s">
        <v>257</v>
      </c>
      <c r="C166" s="114">
        <f>'[1]A. HTT General'!C166</f>
        <v>0</v>
      </c>
      <c r="D166" s="114"/>
      <c r="E166" s="87"/>
      <c r="F166" s="69">
        <f>IF($C$167=0,"",IF(C166="[for completion]","",IF(C166="","",C166/$C$167)))</f>
        <v>0</v>
      </c>
      <c r="G166" s="69" t="str">
        <f>IF($D$167=0,"",IF(D166="[for completion]","",IF(D166="","",D166/$D$167)))</f>
        <v/>
      </c>
      <c r="H166" s="31"/>
      <c r="L166" s="31"/>
      <c r="M166" s="31"/>
      <c r="N166" s="32"/>
    </row>
    <row r="167" spans="1:14" x14ac:dyDescent="0.25">
      <c r="A167" s="47" t="s">
        <v>414</v>
      </c>
      <c r="B167" s="88" t="s">
        <v>259</v>
      </c>
      <c r="C167" s="89">
        <f>SUM(C164:C166)</f>
        <v>1550000000</v>
      </c>
      <c r="D167" s="89">
        <f>SUM(D164:D166)</f>
        <v>0</v>
      </c>
      <c r="E167" s="87"/>
      <c r="F167" s="90">
        <f>SUM(F164:F166)</f>
        <v>1</v>
      </c>
      <c r="G167" s="90">
        <f>SUM(G164:G166)</f>
        <v>0</v>
      </c>
      <c r="H167" s="31"/>
      <c r="L167" s="31"/>
      <c r="M167" s="31"/>
      <c r="N167" s="32"/>
    </row>
    <row r="168" spans="1:14" outlineLevel="1" x14ac:dyDescent="0.25">
      <c r="A168" s="47" t="s">
        <v>415</v>
      </c>
      <c r="B168" s="91"/>
      <c r="C168" s="151"/>
      <c r="D168" s="151"/>
      <c r="E168" s="87"/>
      <c r="F168" s="152"/>
      <c r="G168" s="137"/>
      <c r="H168" s="31"/>
      <c r="L168" s="31"/>
      <c r="M168" s="31"/>
      <c r="N168" s="32"/>
    </row>
    <row r="169" spans="1:14" outlineLevel="1" x14ac:dyDescent="0.25">
      <c r="A169" s="47" t="s">
        <v>416</v>
      </c>
      <c r="B169" s="91"/>
      <c r="C169" s="151"/>
      <c r="D169" s="151"/>
      <c r="E169" s="87"/>
      <c r="F169" s="152"/>
      <c r="G169" s="137"/>
      <c r="H169" s="31"/>
      <c r="L169" s="31"/>
      <c r="M169" s="31"/>
      <c r="N169" s="32"/>
    </row>
    <row r="170" spans="1:14" outlineLevel="1" x14ac:dyDescent="0.25">
      <c r="A170" s="47" t="s">
        <v>417</v>
      </c>
      <c r="B170" s="91"/>
      <c r="C170" s="151"/>
      <c r="D170" s="151"/>
      <c r="E170" s="87"/>
      <c r="F170" s="152"/>
      <c r="G170" s="137"/>
      <c r="H170" s="31"/>
      <c r="L170" s="31"/>
      <c r="M170" s="31"/>
      <c r="N170" s="32"/>
    </row>
    <row r="171" spans="1:14" outlineLevel="1" x14ac:dyDescent="0.25">
      <c r="A171" s="47" t="s">
        <v>418</v>
      </c>
      <c r="B171" s="91"/>
      <c r="C171" s="151"/>
      <c r="D171" s="151"/>
      <c r="E171" s="87"/>
      <c r="F171" s="152"/>
      <c r="G171" s="137"/>
      <c r="H171" s="31"/>
      <c r="L171" s="31"/>
      <c r="M171" s="31"/>
      <c r="N171" s="32"/>
    </row>
    <row r="172" spans="1:14" outlineLevel="1" x14ac:dyDescent="0.25">
      <c r="A172" s="47" t="s">
        <v>419</v>
      </c>
      <c r="B172" s="91"/>
      <c r="C172" s="151"/>
      <c r="D172" s="151"/>
      <c r="E172" s="87"/>
      <c r="F172" s="152"/>
      <c r="G172" s="137"/>
      <c r="H172" s="31"/>
      <c r="L172" s="31"/>
      <c r="M172" s="31"/>
      <c r="N172" s="32"/>
    </row>
    <row r="173" spans="1:14" ht="15" customHeight="1" x14ac:dyDescent="0.25">
      <c r="A173" s="56"/>
      <c r="B173" s="57" t="s">
        <v>420</v>
      </c>
      <c r="C173" s="56" t="s">
        <v>219</v>
      </c>
      <c r="D173" s="56"/>
      <c r="E173" s="58"/>
      <c r="F173" s="59" t="s">
        <v>421</v>
      </c>
      <c r="G173" s="59"/>
      <c r="H173" s="31"/>
      <c r="L173" s="31"/>
      <c r="M173" s="31"/>
      <c r="N173" s="32"/>
    </row>
    <row r="174" spans="1:14" ht="15" customHeight="1" x14ac:dyDescent="0.25">
      <c r="A174" s="47" t="s">
        <v>422</v>
      </c>
      <c r="B174" s="60" t="s">
        <v>423</v>
      </c>
      <c r="C174" s="114">
        <v>0</v>
      </c>
      <c r="D174" s="145"/>
      <c r="E174" s="39"/>
      <c r="F174" s="69" t="str">
        <f>IF($C$179=0,"",IF(C174="[for completion]","",C174/$C$179))</f>
        <v/>
      </c>
      <c r="G174" s="143"/>
      <c r="H174" s="31"/>
      <c r="L174" s="31"/>
      <c r="M174" s="31"/>
      <c r="N174" s="32"/>
    </row>
    <row r="175" spans="1:14" ht="30.75" customHeight="1" x14ac:dyDescent="0.25">
      <c r="A175" s="47" t="s">
        <v>424</v>
      </c>
      <c r="B175" s="60" t="s">
        <v>425</v>
      </c>
      <c r="C175" s="114">
        <v>0</v>
      </c>
      <c r="D175" s="53"/>
      <c r="E175" s="75"/>
      <c r="F175" s="69" t="str">
        <f>IF($C$179=0,"",IF(C175="[for completion]","",C175/$C$179))</f>
        <v/>
      </c>
      <c r="G175" s="143"/>
      <c r="H175" s="31"/>
      <c r="L175" s="31"/>
      <c r="M175" s="31"/>
      <c r="N175" s="32"/>
    </row>
    <row r="176" spans="1:14" x14ac:dyDescent="0.25">
      <c r="A176" s="47" t="s">
        <v>426</v>
      </c>
      <c r="B176" s="60" t="s">
        <v>427</v>
      </c>
      <c r="C176" s="114">
        <v>0</v>
      </c>
      <c r="D176" s="53"/>
      <c r="E176" s="75"/>
      <c r="F176" s="69" t="str">
        <f>IF($C$179=0,"",IF(C176="[for completion]","",C176/$C$179))</f>
        <v/>
      </c>
      <c r="G176" s="143"/>
      <c r="H176" s="31"/>
      <c r="L176" s="31"/>
      <c r="M176" s="31"/>
      <c r="N176" s="32"/>
    </row>
    <row r="177" spans="1:14" x14ac:dyDescent="0.25">
      <c r="A177" s="47" t="s">
        <v>428</v>
      </c>
      <c r="B177" s="60" t="s">
        <v>429</v>
      </c>
      <c r="C177" s="114">
        <v>0</v>
      </c>
      <c r="D177" s="53"/>
      <c r="E177" s="75"/>
      <c r="F177" s="69" t="str">
        <f>IF($C$179=0,"",IF(C177="[for completion]","",C177/$C$179))</f>
        <v/>
      </c>
      <c r="G177" s="143"/>
      <c r="H177" s="31"/>
      <c r="L177" s="31"/>
      <c r="M177" s="31"/>
      <c r="N177" s="32"/>
    </row>
    <row r="178" spans="1:14" x14ac:dyDescent="0.25">
      <c r="A178" s="47" t="s">
        <v>430</v>
      </c>
      <c r="B178" s="60" t="s">
        <v>257</v>
      </c>
      <c r="C178" s="114">
        <v>0</v>
      </c>
      <c r="D178" s="53"/>
      <c r="E178" s="75"/>
      <c r="F178" s="69" t="str">
        <f t="shared" ref="F178:F187" si="11">IF($C$179=0,"",IF(C178="[for completion]","",C178/$C$179))</f>
        <v/>
      </c>
      <c r="G178" s="143"/>
      <c r="H178" s="31"/>
      <c r="L178" s="31"/>
      <c r="M178" s="31"/>
      <c r="N178" s="32"/>
    </row>
    <row r="179" spans="1:14" x14ac:dyDescent="0.25">
      <c r="A179" s="47" t="s">
        <v>431</v>
      </c>
      <c r="B179" s="81" t="s">
        <v>259</v>
      </c>
      <c r="C179" s="72">
        <f>SUM(C174:C178)</f>
        <v>0</v>
      </c>
      <c r="E179" s="75"/>
      <c r="F179" s="73">
        <f>SUM(F174:F178)</f>
        <v>0</v>
      </c>
      <c r="G179" s="143"/>
      <c r="H179" s="31"/>
      <c r="L179" s="31"/>
      <c r="M179" s="31"/>
      <c r="N179" s="32"/>
    </row>
    <row r="180" spans="1:14" outlineLevel="1" x14ac:dyDescent="0.25">
      <c r="A180" s="47" t="s">
        <v>432</v>
      </c>
      <c r="B180" s="92" t="s">
        <v>433</v>
      </c>
      <c r="C180" s="114"/>
      <c r="D180" s="53"/>
      <c r="E180" s="75"/>
      <c r="F180" s="69" t="str">
        <f t="shared" si="11"/>
        <v/>
      </c>
      <c r="G180" s="143"/>
      <c r="H180" s="31"/>
      <c r="L180" s="31"/>
      <c r="M180" s="31"/>
      <c r="N180" s="32"/>
    </row>
    <row r="181" spans="1:14" s="93" customFormat="1" ht="30" outlineLevel="1" x14ac:dyDescent="0.25">
      <c r="A181" s="47" t="s">
        <v>434</v>
      </c>
      <c r="B181" s="92" t="s">
        <v>435</v>
      </c>
      <c r="C181" s="153"/>
      <c r="D181" s="154"/>
      <c r="F181" s="69" t="str">
        <f t="shared" si="11"/>
        <v/>
      </c>
      <c r="G181" s="154"/>
    </row>
    <row r="182" spans="1:14" ht="30" outlineLevel="1" x14ac:dyDescent="0.25">
      <c r="A182" s="47" t="s">
        <v>436</v>
      </c>
      <c r="B182" s="92" t="s">
        <v>437</v>
      </c>
      <c r="C182" s="114"/>
      <c r="D182" s="53"/>
      <c r="E182" s="75"/>
      <c r="F182" s="69" t="str">
        <f t="shared" si="11"/>
        <v/>
      </c>
      <c r="G182" s="143"/>
      <c r="H182" s="31"/>
      <c r="L182" s="31"/>
      <c r="M182" s="31"/>
      <c r="N182" s="32"/>
    </row>
    <row r="183" spans="1:14" outlineLevel="1" x14ac:dyDescent="0.25">
      <c r="A183" s="47" t="s">
        <v>438</v>
      </c>
      <c r="B183" s="92" t="s">
        <v>439</v>
      </c>
      <c r="C183" s="114"/>
      <c r="D183" s="53"/>
      <c r="E183" s="75"/>
      <c r="F183" s="69" t="str">
        <f t="shared" si="11"/>
        <v/>
      </c>
      <c r="G183" s="143"/>
      <c r="H183" s="31"/>
      <c r="L183" s="31"/>
      <c r="M183" s="31"/>
      <c r="N183" s="32"/>
    </row>
    <row r="184" spans="1:14" s="93" customFormat="1" ht="30" outlineLevel="1" x14ac:dyDescent="0.25">
      <c r="A184" s="47" t="s">
        <v>440</v>
      </c>
      <c r="B184" s="92" t="s">
        <v>441</v>
      </c>
      <c r="C184" s="153"/>
      <c r="D184" s="154"/>
      <c r="F184" s="69" t="str">
        <f t="shared" si="11"/>
        <v/>
      </c>
      <c r="G184" s="154"/>
    </row>
    <row r="185" spans="1:14" ht="30" outlineLevel="1" x14ac:dyDescent="0.25">
      <c r="A185" s="47" t="s">
        <v>442</v>
      </c>
      <c r="B185" s="92" t="s">
        <v>443</v>
      </c>
      <c r="C185" s="114"/>
      <c r="D185" s="53"/>
      <c r="E185" s="75"/>
      <c r="F185" s="69" t="str">
        <f t="shared" si="11"/>
        <v/>
      </c>
      <c r="G185" s="143"/>
      <c r="H185" s="31"/>
      <c r="L185" s="31"/>
      <c r="M185" s="31"/>
      <c r="N185" s="32"/>
    </row>
    <row r="186" spans="1:14" outlineLevel="1" x14ac:dyDescent="0.25">
      <c r="A186" s="47" t="s">
        <v>444</v>
      </c>
      <c r="B186" s="92" t="s">
        <v>445</v>
      </c>
      <c r="C186" s="114"/>
      <c r="D186" s="53"/>
      <c r="E186" s="75"/>
      <c r="F186" s="69" t="str">
        <f t="shared" si="11"/>
        <v/>
      </c>
      <c r="G186" s="143"/>
      <c r="H186" s="31"/>
      <c r="L186" s="31"/>
      <c r="M186" s="31"/>
      <c r="N186" s="32"/>
    </row>
    <row r="187" spans="1:14" outlineLevel="1" x14ac:dyDescent="0.25">
      <c r="A187" s="47" t="s">
        <v>446</v>
      </c>
      <c r="B187" s="92" t="s">
        <v>447</v>
      </c>
      <c r="C187" s="114"/>
      <c r="D187" s="53"/>
      <c r="E187" s="75"/>
      <c r="F187" s="69" t="str">
        <f t="shared" si="11"/>
        <v/>
      </c>
      <c r="G187" s="143"/>
      <c r="H187" s="31"/>
      <c r="L187" s="31"/>
      <c r="M187" s="31"/>
      <c r="N187" s="32"/>
    </row>
    <row r="188" spans="1:14" outlineLevel="1" x14ac:dyDescent="0.25">
      <c r="A188" s="47" t="s">
        <v>448</v>
      </c>
      <c r="B188" s="93"/>
      <c r="E188" s="75"/>
      <c r="F188" s="70"/>
      <c r="G188" s="70"/>
      <c r="H188" s="31"/>
      <c r="L188" s="31"/>
      <c r="M188" s="31"/>
      <c r="N188" s="32"/>
    </row>
    <row r="189" spans="1:14" outlineLevel="1" x14ac:dyDescent="0.25">
      <c r="A189" s="47" t="s">
        <v>449</v>
      </c>
      <c r="B189" s="93"/>
      <c r="E189" s="75"/>
      <c r="F189" s="70"/>
      <c r="G189" s="70"/>
      <c r="H189" s="31"/>
      <c r="L189" s="31"/>
      <c r="M189" s="31"/>
      <c r="N189" s="32"/>
    </row>
    <row r="190" spans="1:14" outlineLevel="1" x14ac:dyDescent="0.25">
      <c r="A190" s="47" t="s">
        <v>450</v>
      </c>
      <c r="B190" s="93"/>
      <c r="E190" s="75"/>
      <c r="F190" s="70"/>
      <c r="G190" s="70"/>
      <c r="H190" s="31"/>
      <c r="L190" s="31"/>
      <c r="M190" s="31"/>
      <c r="N190" s="32"/>
    </row>
    <row r="191" spans="1:14" outlineLevel="1" x14ac:dyDescent="0.25">
      <c r="A191" s="47" t="s">
        <v>451</v>
      </c>
      <c r="B191" s="74"/>
      <c r="E191" s="75"/>
      <c r="F191" s="70"/>
      <c r="G191" s="70"/>
      <c r="H191" s="31"/>
      <c r="L191" s="31"/>
      <c r="M191" s="31"/>
      <c r="N191" s="32"/>
    </row>
    <row r="192" spans="1:14" ht="15" customHeight="1" x14ac:dyDescent="0.25">
      <c r="A192" s="56"/>
      <c r="B192" s="57" t="s">
        <v>452</v>
      </c>
      <c r="C192" s="56" t="s">
        <v>219</v>
      </c>
      <c r="D192" s="56"/>
      <c r="E192" s="58"/>
      <c r="F192" s="59" t="s">
        <v>421</v>
      </c>
      <c r="G192" s="59"/>
      <c r="H192" s="31"/>
      <c r="L192" s="31"/>
      <c r="M192" s="31"/>
      <c r="N192" s="32"/>
    </row>
    <row r="193" spans="1:14" x14ac:dyDescent="0.25">
      <c r="A193" s="47" t="s">
        <v>453</v>
      </c>
      <c r="B193" s="60" t="s">
        <v>454</v>
      </c>
      <c r="C193" s="114">
        <v>0</v>
      </c>
      <c r="D193" s="53"/>
      <c r="E193" s="68"/>
      <c r="F193" s="69" t="str">
        <f t="shared" ref="F193:F207" si="12">IF($C$209=0,"",IF(C193="[for completion]","",C193/$C$209))</f>
        <v/>
      </c>
      <c r="G193" s="143"/>
      <c r="H193" s="31"/>
      <c r="L193" s="31"/>
      <c r="M193" s="31"/>
      <c r="N193" s="32"/>
    </row>
    <row r="194" spans="1:14" x14ac:dyDescent="0.25">
      <c r="A194" s="47" t="s">
        <v>455</v>
      </c>
      <c r="B194" s="60" t="s">
        <v>456</v>
      </c>
      <c r="C194" s="114">
        <v>0</v>
      </c>
      <c r="D194" s="53"/>
      <c r="E194" s="75"/>
      <c r="F194" s="69" t="str">
        <f t="shared" si="12"/>
        <v/>
      </c>
      <c r="G194" s="144"/>
      <c r="H194" s="31"/>
      <c r="L194" s="31"/>
      <c r="M194" s="31"/>
      <c r="N194" s="32"/>
    </row>
    <row r="195" spans="1:14" x14ac:dyDescent="0.25">
      <c r="A195" s="47" t="s">
        <v>457</v>
      </c>
      <c r="B195" s="60" t="s">
        <v>458</v>
      </c>
      <c r="C195" s="114">
        <v>0</v>
      </c>
      <c r="D195" s="53"/>
      <c r="E195" s="75"/>
      <c r="F195" s="69" t="str">
        <f t="shared" si="12"/>
        <v/>
      </c>
      <c r="G195" s="144"/>
      <c r="H195" s="31"/>
      <c r="L195" s="31"/>
      <c r="M195" s="31"/>
      <c r="N195" s="32"/>
    </row>
    <row r="196" spans="1:14" x14ac:dyDescent="0.25">
      <c r="A196" s="47" t="s">
        <v>459</v>
      </c>
      <c r="B196" s="60" t="s">
        <v>460</v>
      </c>
      <c r="C196" s="114">
        <v>0</v>
      </c>
      <c r="D196" s="53"/>
      <c r="E196" s="75"/>
      <c r="F196" s="69" t="str">
        <f t="shared" si="12"/>
        <v/>
      </c>
      <c r="G196" s="144"/>
      <c r="H196" s="31"/>
      <c r="L196" s="31"/>
      <c r="M196" s="31"/>
      <c r="N196" s="32"/>
    </row>
    <row r="197" spans="1:14" x14ac:dyDescent="0.25">
      <c r="A197" s="47" t="s">
        <v>461</v>
      </c>
      <c r="B197" s="60" t="s">
        <v>462</v>
      </c>
      <c r="C197" s="114">
        <v>0</v>
      </c>
      <c r="D197" s="53"/>
      <c r="E197" s="75"/>
      <c r="F197" s="69" t="str">
        <f t="shared" si="12"/>
        <v/>
      </c>
      <c r="G197" s="144"/>
      <c r="H197" s="31"/>
      <c r="L197" s="31"/>
      <c r="M197" s="31"/>
      <c r="N197" s="32"/>
    </row>
    <row r="198" spans="1:14" x14ac:dyDescent="0.25">
      <c r="A198" s="47" t="s">
        <v>463</v>
      </c>
      <c r="B198" s="47" t="s">
        <v>464</v>
      </c>
      <c r="C198" s="114">
        <v>0</v>
      </c>
      <c r="D198" s="53"/>
      <c r="E198" s="75"/>
      <c r="F198" s="69" t="str">
        <f t="shared" si="12"/>
        <v/>
      </c>
      <c r="G198" s="144"/>
      <c r="H198" s="31"/>
      <c r="L198" s="31"/>
      <c r="M198" s="31"/>
      <c r="N198" s="32"/>
    </row>
    <row r="199" spans="1:14" x14ac:dyDescent="0.25">
      <c r="A199" s="47" t="s">
        <v>465</v>
      </c>
      <c r="B199" s="60" t="s">
        <v>466</v>
      </c>
      <c r="C199" s="114">
        <v>0</v>
      </c>
      <c r="D199" s="53"/>
      <c r="E199" s="75"/>
      <c r="F199" s="69" t="str">
        <f t="shared" si="12"/>
        <v/>
      </c>
      <c r="G199" s="144"/>
      <c r="H199" s="31"/>
      <c r="L199" s="31"/>
      <c r="M199" s="31"/>
      <c r="N199" s="32"/>
    </row>
    <row r="200" spans="1:14" x14ac:dyDescent="0.25">
      <c r="A200" s="47" t="s">
        <v>467</v>
      </c>
      <c r="B200" s="60" t="s">
        <v>468</v>
      </c>
      <c r="C200" s="114">
        <v>0</v>
      </c>
      <c r="D200" s="53"/>
      <c r="E200" s="75"/>
      <c r="F200" s="69" t="str">
        <f t="shared" si="12"/>
        <v/>
      </c>
      <c r="G200" s="144"/>
      <c r="H200" s="31"/>
      <c r="L200" s="31"/>
      <c r="M200" s="31"/>
      <c r="N200" s="32"/>
    </row>
    <row r="201" spans="1:14" x14ac:dyDescent="0.25">
      <c r="A201" s="47" t="s">
        <v>469</v>
      </c>
      <c r="B201" s="60" t="s">
        <v>470</v>
      </c>
      <c r="C201" s="114">
        <v>0</v>
      </c>
      <c r="D201" s="53"/>
      <c r="E201" s="75"/>
      <c r="F201" s="69" t="str">
        <f t="shared" si="12"/>
        <v/>
      </c>
      <c r="G201" s="144"/>
      <c r="H201" s="31"/>
      <c r="L201" s="31"/>
      <c r="M201" s="31"/>
      <c r="N201" s="32"/>
    </row>
    <row r="202" spans="1:14" x14ac:dyDescent="0.25">
      <c r="A202" s="47" t="s">
        <v>471</v>
      </c>
      <c r="B202" s="60" t="s">
        <v>472</v>
      </c>
      <c r="C202" s="114">
        <v>0</v>
      </c>
      <c r="D202" s="53"/>
      <c r="E202" s="75"/>
      <c r="F202" s="69" t="str">
        <f t="shared" si="12"/>
        <v/>
      </c>
      <c r="G202" s="144"/>
      <c r="H202" s="31"/>
      <c r="L202" s="31"/>
      <c r="M202" s="31"/>
      <c r="N202" s="32"/>
    </row>
    <row r="203" spans="1:14" x14ac:dyDescent="0.25">
      <c r="A203" s="47" t="s">
        <v>473</v>
      </c>
      <c r="B203" s="60" t="s">
        <v>474</v>
      </c>
      <c r="C203" s="114">
        <v>0</v>
      </c>
      <c r="D203" s="53"/>
      <c r="E203" s="75"/>
      <c r="F203" s="69" t="str">
        <f t="shared" si="12"/>
        <v/>
      </c>
      <c r="G203" s="144"/>
      <c r="H203" s="31"/>
      <c r="L203" s="31"/>
      <c r="M203" s="31"/>
      <c r="N203" s="32"/>
    </row>
    <row r="204" spans="1:14" x14ac:dyDescent="0.25">
      <c r="A204" s="47" t="s">
        <v>475</v>
      </c>
      <c r="B204" s="60" t="s">
        <v>476</v>
      </c>
      <c r="C204" s="114">
        <v>0</v>
      </c>
      <c r="D204" s="53"/>
      <c r="E204" s="75"/>
      <c r="F204" s="69" t="str">
        <f t="shared" si="12"/>
        <v/>
      </c>
      <c r="G204" s="144"/>
      <c r="H204" s="31"/>
      <c r="L204" s="31"/>
      <c r="M204" s="31"/>
      <c r="N204" s="32"/>
    </row>
    <row r="205" spans="1:14" x14ac:dyDescent="0.25">
      <c r="A205" s="47" t="s">
        <v>477</v>
      </c>
      <c r="B205" s="60" t="s">
        <v>478</v>
      </c>
      <c r="C205" s="114">
        <v>0</v>
      </c>
      <c r="D205" s="53"/>
      <c r="E205" s="75"/>
      <c r="F205" s="69" t="str">
        <f t="shared" si="12"/>
        <v/>
      </c>
      <c r="G205" s="144"/>
      <c r="H205" s="31"/>
      <c r="L205" s="31"/>
      <c r="M205" s="31"/>
      <c r="N205" s="32"/>
    </row>
    <row r="206" spans="1:14" x14ac:dyDescent="0.25">
      <c r="A206" s="47" t="s">
        <v>479</v>
      </c>
      <c r="B206" s="60" t="s">
        <v>480</v>
      </c>
      <c r="C206" s="114">
        <v>0</v>
      </c>
      <c r="D206" s="53"/>
      <c r="E206" s="75"/>
      <c r="F206" s="69" t="str">
        <f>IF($C$209=0,"",IF(C206="[for completion]","",C206/$C$209))</f>
        <v/>
      </c>
      <c r="G206" s="144"/>
      <c r="H206" s="31"/>
      <c r="L206" s="31"/>
      <c r="M206" s="31"/>
      <c r="N206" s="32"/>
    </row>
    <row r="207" spans="1:14" x14ac:dyDescent="0.25">
      <c r="A207" s="47" t="s">
        <v>481</v>
      </c>
      <c r="B207" s="60" t="s">
        <v>257</v>
      </c>
      <c r="C207" s="114">
        <v>0</v>
      </c>
      <c r="D207" s="53"/>
      <c r="E207" s="75"/>
      <c r="F207" s="69" t="str">
        <f t="shared" si="12"/>
        <v/>
      </c>
      <c r="G207" s="144"/>
      <c r="H207" s="31"/>
      <c r="L207" s="31"/>
      <c r="M207" s="31"/>
      <c r="N207" s="32"/>
    </row>
    <row r="208" spans="1:14" x14ac:dyDescent="0.25">
      <c r="A208" s="47" t="s">
        <v>482</v>
      </c>
      <c r="B208" s="71" t="s">
        <v>483</v>
      </c>
      <c r="C208" s="114">
        <v>0</v>
      </c>
      <c r="D208" s="130"/>
      <c r="E208" s="75"/>
      <c r="F208" s="94" t="str">
        <f>IF($C$209=0,"",IF(C208="[for completion]","",C208/$C$209))</f>
        <v/>
      </c>
      <c r="G208" s="144"/>
      <c r="H208" s="31"/>
      <c r="L208" s="31"/>
      <c r="M208" s="31"/>
      <c r="N208" s="32"/>
    </row>
    <row r="209" spans="1:14" outlineLevel="1" x14ac:dyDescent="0.25">
      <c r="A209" s="47" t="s">
        <v>484</v>
      </c>
      <c r="B209" s="81" t="s">
        <v>259</v>
      </c>
      <c r="C209" s="86">
        <f>SUM(C193:C207)</f>
        <v>0</v>
      </c>
      <c r="E209" s="75"/>
      <c r="F209" s="73">
        <f>SUM(F193:F207)</f>
        <v>0</v>
      </c>
      <c r="G209" s="75"/>
      <c r="H209" s="31"/>
      <c r="L209" s="31"/>
      <c r="M209" s="31"/>
      <c r="N209" s="32"/>
    </row>
    <row r="210" spans="1:14" outlineLevel="1" x14ac:dyDescent="0.25">
      <c r="A210" s="47" t="s">
        <v>485</v>
      </c>
      <c r="B210" s="74" t="s">
        <v>261</v>
      </c>
      <c r="C210" s="114"/>
      <c r="D210" s="53"/>
      <c r="E210" s="75"/>
      <c r="F210" s="69" t="str">
        <f t="shared" ref="F210:F215" si="13">IF($C$209=0,"",IF(C210="[for completion]","",C210/$C$209))</f>
        <v/>
      </c>
      <c r="G210" s="144"/>
      <c r="H210" s="31"/>
      <c r="L210" s="31"/>
      <c r="M210" s="31"/>
      <c r="N210" s="32"/>
    </row>
    <row r="211" spans="1:14" outlineLevel="1" x14ac:dyDescent="0.25">
      <c r="A211" s="47" t="s">
        <v>486</v>
      </c>
      <c r="B211" s="74" t="s">
        <v>261</v>
      </c>
      <c r="C211" s="114"/>
      <c r="D211" s="53"/>
      <c r="E211" s="75"/>
      <c r="F211" s="69" t="str">
        <f t="shared" si="13"/>
        <v/>
      </c>
      <c r="G211" s="144"/>
      <c r="H211" s="31"/>
      <c r="L211" s="31"/>
      <c r="M211" s="31"/>
      <c r="N211" s="32"/>
    </row>
    <row r="212" spans="1:14" outlineLevel="1" x14ac:dyDescent="0.25">
      <c r="A212" s="47" t="s">
        <v>487</v>
      </c>
      <c r="B212" s="74" t="s">
        <v>261</v>
      </c>
      <c r="C212" s="114"/>
      <c r="D212" s="53"/>
      <c r="E212" s="75"/>
      <c r="F212" s="69" t="str">
        <f t="shared" si="13"/>
        <v/>
      </c>
      <c r="G212" s="144"/>
      <c r="H212" s="31"/>
      <c r="L212" s="31"/>
      <c r="M212" s="31"/>
      <c r="N212" s="32"/>
    </row>
    <row r="213" spans="1:14" outlineLevel="1" x14ac:dyDescent="0.25">
      <c r="A213" s="47" t="s">
        <v>488</v>
      </c>
      <c r="B213" s="74" t="s">
        <v>261</v>
      </c>
      <c r="C213" s="114"/>
      <c r="D213" s="53"/>
      <c r="E213" s="75"/>
      <c r="F213" s="69" t="str">
        <f t="shared" si="13"/>
        <v/>
      </c>
      <c r="G213" s="144"/>
      <c r="H213" s="31"/>
      <c r="L213" s="31"/>
      <c r="M213" s="31"/>
      <c r="N213" s="32"/>
    </row>
    <row r="214" spans="1:14" outlineLevel="1" x14ac:dyDescent="0.25">
      <c r="A214" s="47" t="s">
        <v>489</v>
      </c>
      <c r="B214" s="74" t="s">
        <v>261</v>
      </c>
      <c r="C214" s="114"/>
      <c r="D214" s="53"/>
      <c r="E214" s="75"/>
      <c r="F214" s="69" t="str">
        <f t="shared" si="13"/>
        <v/>
      </c>
      <c r="G214" s="144"/>
      <c r="H214" s="31"/>
      <c r="L214" s="31"/>
      <c r="M214" s="31"/>
      <c r="N214" s="32"/>
    </row>
    <row r="215" spans="1:14" outlineLevel="1" x14ac:dyDescent="0.25">
      <c r="A215" s="47" t="s">
        <v>490</v>
      </c>
      <c r="B215" s="74" t="s">
        <v>261</v>
      </c>
      <c r="C215" s="114"/>
      <c r="D215" s="53"/>
      <c r="E215" s="75"/>
      <c r="F215" s="69" t="str">
        <f t="shared" si="13"/>
        <v/>
      </c>
      <c r="G215" s="144"/>
      <c r="H215" s="31"/>
      <c r="L215" s="31"/>
      <c r="M215" s="31"/>
      <c r="N215" s="32"/>
    </row>
    <row r="216" spans="1:14" ht="15" customHeight="1" x14ac:dyDescent="0.25">
      <c r="A216" s="56"/>
      <c r="B216" s="57" t="s">
        <v>491</v>
      </c>
      <c r="C216" s="56" t="s">
        <v>219</v>
      </c>
      <c r="D216" s="56"/>
      <c r="E216" s="58"/>
      <c r="F216" s="59" t="s">
        <v>247</v>
      </c>
      <c r="G216" s="59" t="s">
        <v>492</v>
      </c>
      <c r="H216" s="31"/>
      <c r="L216" s="31"/>
      <c r="M216" s="31"/>
      <c r="N216" s="32"/>
    </row>
    <row r="217" spans="1:14" x14ac:dyDescent="0.25">
      <c r="A217" s="47" t="s">
        <v>493</v>
      </c>
      <c r="B217" s="79" t="s">
        <v>494</v>
      </c>
      <c r="C217" s="114">
        <f>'[1]A. HTT General'!$C$217</f>
        <v>0</v>
      </c>
      <c r="D217" s="53"/>
      <c r="E217" s="87"/>
      <c r="F217" s="69">
        <f>IF($C$38=0,"",IF(C217="[for completion]","",IF(C217="","",C217/$C$38)))</f>
        <v>0</v>
      </c>
      <c r="G217" s="69">
        <f>IF($C$39=0,"",IF(C217="[for completion]","",IF(C217="","",C217/$C$39)))</f>
        <v>0</v>
      </c>
      <c r="H217" s="31"/>
      <c r="L217" s="31"/>
      <c r="M217" s="31"/>
      <c r="N217" s="32"/>
    </row>
    <row r="218" spans="1:14" x14ac:dyDescent="0.25">
      <c r="A218" s="47" t="s">
        <v>495</v>
      </c>
      <c r="B218" s="79" t="s">
        <v>496</v>
      </c>
      <c r="C218" s="114">
        <v>2035925970.9000001</v>
      </c>
      <c r="D218" s="53"/>
      <c r="E218" s="87"/>
      <c r="F218" s="69">
        <f>IF($C$38=0,"",IF(C218="[for completion]","",IF(C218="","",C218/$C$38)))</f>
        <v>0.78383146225835265</v>
      </c>
      <c r="G218" s="69">
        <f>IF($C$39=0,"",IF(C218="[for completion]","",IF(C218="","",C218/$C$39)))</f>
        <v>1.3135006263870967</v>
      </c>
      <c r="H218" s="31"/>
      <c r="L218" s="31"/>
      <c r="M218" s="31"/>
      <c r="N218" s="32"/>
    </row>
    <row r="219" spans="1:14" x14ac:dyDescent="0.25">
      <c r="A219" s="47" t="s">
        <v>497</v>
      </c>
      <c r="B219" s="79" t="s">
        <v>257</v>
      </c>
      <c r="C219" s="114">
        <f>'[1]A. HTT General'!$C$219</f>
        <v>0</v>
      </c>
      <c r="D219" s="53"/>
      <c r="E219" s="87"/>
      <c r="F219" s="69">
        <f>IF($C$38=0,"",IF(C219="[for completion]","",IF(C219="","",C219/$C$38)))</f>
        <v>0</v>
      </c>
      <c r="G219" s="69">
        <f>IF($C$39=0,"",IF(C219="[for completion]","",IF(C219="","",C219/$C$39)))</f>
        <v>0</v>
      </c>
      <c r="H219" s="31"/>
      <c r="L219" s="31"/>
      <c r="M219" s="31"/>
      <c r="N219" s="32"/>
    </row>
    <row r="220" spans="1:14" x14ac:dyDescent="0.25">
      <c r="A220" s="47" t="s">
        <v>498</v>
      </c>
      <c r="B220" s="81" t="s">
        <v>259</v>
      </c>
      <c r="C220" s="86">
        <f>SUM(C217:C219)</f>
        <v>2035925970.9000001</v>
      </c>
      <c r="E220" s="87"/>
      <c r="F220" s="65">
        <f>SUM(F217:F219)</f>
        <v>0.78383146225835265</v>
      </c>
      <c r="G220" s="65">
        <f>SUM(G217:G219)</f>
        <v>1.3135006263870967</v>
      </c>
      <c r="H220" s="31"/>
      <c r="L220" s="31"/>
      <c r="M220" s="31"/>
      <c r="N220" s="32"/>
    </row>
    <row r="221" spans="1:14" outlineLevel="1" x14ac:dyDescent="0.25">
      <c r="A221" s="47" t="s">
        <v>499</v>
      </c>
      <c r="B221" s="74" t="s">
        <v>261</v>
      </c>
      <c r="C221" s="114"/>
      <c r="D221" s="53"/>
      <c r="E221" s="87"/>
      <c r="F221" s="69" t="str">
        <f t="shared" ref="F221:F227" si="14">IF($C$38=0,"",IF(C221="[for completion]","",IF(C221="","",C221/$C$38)))</f>
        <v/>
      </c>
      <c r="G221" s="69" t="str">
        <f t="shared" ref="G221:G227" si="15">IF($C$39=0,"",IF(C221="[for completion]","",IF(C221="","",C221/$C$39)))</f>
        <v/>
      </c>
      <c r="H221" s="31"/>
      <c r="L221" s="31"/>
      <c r="M221" s="31"/>
      <c r="N221" s="32"/>
    </row>
    <row r="222" spans="1:14" outlineLevel="1" x14ac:dyDescent="0.25">
      <c r="A222" s="47" t="s">
        <v>500</v>
      </c>
      <c r="B222" s="74" t="s">
        <v>261</v>
      </c>
      <c r="C222" s="114"/>
      <c r="D222" s="53"/>
      <c r="E222" s="87"/>
      <c r="F222" s="69" t="str">
        <f t="shared" si="14"/>
        <v/>
      </c>
      <c r="G222" s="69" t="str">
        <f t="shared" si="15"/>
        <v/>
      </c>
      <c r="H222" s="31"/>
      <c r="L222" s="31"/>
      <c r="M222" s="31"/>
      <c r="N222" s="32"/>
    </row>
    <row r="223" spans="1:14" outlineLevel="1" x14ac:dyDescent="0.25">
      <c r="A223" s="47" t="s">
        <v>501</v>
      </c>
      <c r="B223" s="74" t="s">
        <v>261</v>
      </c>
      <c r="C223" s="114"/>
      <c r="D223" s="53"/>
      <c r="E223" s="87"/>
      <c r="F223" s="69" t="str">
        <f t="shared" si="14"/>
        <v/>
      </c>
      <c r="G223" s="69" t="str">
        <f t="shared" si="15"/>
        <v/>
      </c>
      <c r="H223" s="31"/>
      <c r="L223" s="31"/>
      <c r="M223" s="31"/>
      <c r="N223" s="32"/>
    </row>
    <row r="224" spans="1:14" outlineLevel="1" x14ac:dyDescent="0.25">
      <c r="A224" s="47" t="s">
        <v>502</v>
      </c>
      <c r="B224" s="74" t="s">
        <v>261</v>
      </c>
      <c r="C224" s="114"/>
      <c r="D224" s="53"/>
      <c r="E224" s="87"/>
      <c r="F224" s="69" t="str">
        <f t="shared" si="14"/>
        <v/>
      </c>
      <c r="G224" s="69" t="str">
        <f t="shared" si="15"/>
        <v/>
      </c>
      <c r="H224" s="31"/>
      <c r="L224" s="31"/>
      <c r="M224" s="31"/>
      <c r="N224" s="32"/>
    </row>
    <row r="225" spans="1:14" outlineLevel="1" x14ac:dyDescent="0.25">
      <c r="A225" s="47" t="s">
        <v>503</v>
      </c>
      <c r="B225" s="74" t="s">
        <v>261</v>
      </c>
      <c r="C225" s="114"/>
      <c r="D225" s="53"/>
      <c r="E225" s="87"/>
      <c r="F225" s="69" t="str">
        <f t="shared" si="14"/>
        <v/>
      </c>
      <c r="G225" s="69" t="str">
        <f t="shared" si="15"/>
        <v/>
      </c>
      <c r="H225" s="31"/>
      <c r="L225" s="31"/>
      <c r="M225" s="31"/>
    </row>
    <row r="226" spans="1:14" outlineLevel="1" x14ac:dyDescent="0.25">
      <c r="A226" s="47" t="s">
        <v>504</v>
      </c>
      <c r="B226" s="74" t="s">
        <v>261</v>
      </c>
      <c r="C226" s="114"/>
      <c r="D226" s="53"/>
      <c r="E226" s="51"/>
      <c r="F226" s="69" t="str">
        <f t="shared" si="14"/>
        <v/>
      </c>
      <c r="G226" s="69" t="str">
        <f t="shared" si="15"/>
        <v/>
      </c>
      <c r="H226" s="31"/>
      <c r="L226" s="31"/>
      <c r="M226" s="31"/>
    </row>
    <row r="227" spans="1:14" outlineLevel="1" x14ac:dyDescent="0.25">
      <c r="A227" s="47" t="s">
        <v>505</v>
      </c>
      <c r="B227" s="74" t="s">
        <v>261</v>
      </c>
      <c r="C227" s="114"/>
      <c r="D227" s="53"/>
      <c r="E227" s="87"/>
      <c r="F227" s="69" t="str">
        <f t="shared" si="14"/>
        <v/>
      </c>
      <c r="G227" s="69" t="str">
        <f t="shared" si="15"/>
        <v/>
      </c>
      <c r="H227" s="31"/>
      <c r="L227" s="31"/>
      <c r="M227" s="31"/>
    </row>
    <row r="228" spans="1:14" ht="15" customHeight="1" x14ac:dyDescent="0.25">
      <c r="A228" s="56"/>
      <c r="B228" s="57" t="s">
        <v>506</v>
      </c>
      <c r="C228" s="56"/>
      <c r="D228" s="56"/>
      <c r="E228" s="58"/>
      <c r="F228" s="59"/>
      <c r="G228" s="59"/>
      <c r="H228" s="31"/>
      <c r="L228" s="31"/>
      <c r="M228" s="31"/>
    </row>
    <row r="229" spans="1:14" x14ac:dyDescent="0.25">
      <c r="A229" s="47" t="s">
        <v>507</v>
      </c>
      <c r="B229" s="60" t="s">
        <v>508</v>
      </c>
      <c r="C229" s="162" t="s">
        <v>1043</v>
      </c>
      <c r="H229" s="31"/>
      <c r="L229" s="31"/>
      <c r="M229" s="31"/>
    </row>
    <row r="230" spans="1:14" ht="15" customHeight="1" x14ac:dyDescent="0.25">
      <c r="A230" s="56"/>
      <c r="B230" s="57" t="s">
        <v>509</v>
      </c>
      <c r="C230" s="56"/>
      <c r="D230" s="56"/>
      <c r="E230" s="58"/>
      <c r="F230" s="59"/>
      <c r="G230" s="59"/>
      <c r="H230" s="31"/>
      <c r="L230" s="31"/>
      <c r="M230" s="31"/>
    </row>
    <row r="231" spans="1:14" x14ac:dyDescent="0.25">
      <c r="A231" s="47" t="s">
        <v>510</v>
      </c>
      <c r="B231" s="47" t="s">
        <v>511</v>
      </c>
      <c r="C231" s="114"/>
      <c r="D231" s="53"/>
      <c r="E231" s="51"/>
      <c r="H231" s="31"/>
      <c r="L231" s="31"/>
      <c r="M231" s="31"/>
    </row>
    <row r="232" spans="1:14" x14ac:dyDescent="0.25">
      <c r="A232" s="47" t="s">
        <v>512</v>
      </c>
      <c r="B232" s="95" t="s">
        <v>513</v>
      </c>
      <c r="C232" s="114"/>
      <c r="D232" s="53"/>
      <c r="E232" s="51"/>
      <c r="H232" s="31"/>
      <c r="L232" s="31"/>
      <c r="M232" s="31"/>
    </row>
    <row r="233" spans="1:14" x14ac:dyDescent="0.25">
      <c r="A233" s="47" t="s">
        <v>514</v>
      </c>
      <c r="B233" s="95" t="s">
        <v>515</v>
      </c>
      <c r="C233" s="114"/>
      <c r="D233" s="53"/>
      <c r="E233" s="51"/>
      <c r="H233" s="31"/>
      <c r="L233" s="31"/>
      <c r="M233" s="31"/>
    </row>
    <row r="234" spans="1:14" outlineLevel="1" x14ac:dyDescent="0.25">
      <c r="A234" s="47" t="s">
        <v>516</v>
      </c>
      <c r="B234" s="67" t="s">
        <v>517</v>
      </c>
      <c r="C234" s="134"/>
      <c r="D234" s="130"/>
      <c r="E234" s="51"/>
      <c r="H234" s="31"/>
      <c r="L234" s="31"/>
      <c r="M234" s="31"/>
    </row>
    <row r="235" spans="1:14" outlineLevel="1" x14ac:dyDescent="0.25">
      <c r="A235" s="47" t="s">
        <v>518</v>
      </c>
      <c r="B235" s="67" t="s">
        <v>519</v>
      </c>
      <c r="C235" s="134"/>
      <c r="D235" s="130"/>
      <c r="E235" s="51"/>
      <c r="H235" s="31"/>
      <c r="L235" s="31"/>
      <c r="M235" s="31"/>
    </row>
    <row r="236" spans="1:14" outlineLevel="1" x14ac:dyDescent="0.25">
      <c r="A236" s="47" t="s">
        <v>520</v>
      </c>
      <c r="B236" s="67" t="s">
        <v>521</v>
      </c>
      <c r="C236" s="130"/>
      <c r="D236" s="130"/>
      <c r="E236" s="51"/>
      <c r="H236" s="31"/>
      <c r="L236" s="31"/>
      <c r="M236" s="31"/>
    </row>
    <row r="237" spans="1:14" outlineLevel="1" x14ac:dyDescent="0.25">
      <c r="A237" s="47" t="s">
        <v>522</v>
      </c>
      <c r="C237" s="51"/>
      <c r="D237" s="51"/>
      <c r="E237" s="51"/>
      <c r="H237" s="31"/>
      <c r="L237" s="31"/>
      <c r="M237" s="31"/>
    </row>
    <row r="238" spans="1:14" outlineLevel="1" x14ac:dyDescent="0.25">
      <c r="A238" s="47" t="s">
        <v>523</v>
      </c>
      <c r="C238" s="51"/>
      <c r="D238" s="51"/>
      <c r="E238" s="51"/>
      <c r="H238" s="31"/>
      <c r="L238" s="31"/>
      <c r="M238" s="31"/>
    </row>
    <row r="239" spans="1:14" outlineLevel="1" x14ac:dyDescent="0.25">
      <c r="A239" s="56"/>
      <c r="B239" s="57" t="s">
        <v>524</v>
      </c>
      <c r="C239" s="56"/>
      <c r="D239" s="56"/>
      <c r="E239" s="56"/>
      <c r="F239" s="56"/>
      <c r="G239" s="56"/>
      <c r="H239" s="31"/>
      <c r="K239" s="2"/>
      <c r="L239" s="2"/>
      <c r="M239" s="2"/>
      <c r="N239" s="2"/>
    </row>
    <row r="240" spans="1:14" ht="30" outlineLevel="1" x14ac:dyDescent="0.25">
      <c r="A240" s="47" t="s">
        <v>525</v>
      </c>
      <c r="B240" s="47" t="s">
        <v>526</v>
      </c>
      <c r="C240" s="53" t="s">
        <v>206</v>
      </c>
      <c r="D240" s="53"/>
      <c r="G240" s="2"/>
      <c r="H240" s="31"/>
      <c r="K240" s="2"/>
      <c r="L240" s="2"/>
      <c r="M240" s="2"/>
      <c r="N240" s="2"/>
    </row>
    <row r="241" spans="1:14" outlineLevel="1" x14ac:dyDescent="0.25">
      <c r="A241" s="47" t="s">
        <v>527</v>
      </c>
      <c r="B241" s="47" t="s">
        <v>528</v>
      </c>
      <c r="C241" s="53" t="s">
        <v>1044</v>
      </c>
      <c r="D241" s="53"/>
      <c r="G241" s="2"/>
      <c r="H241" s="31"/>
      <c r="K241" s="2"/>
      <c r="L241" s="2"/>
      <c r="M241" s="2"/>
      <c r="N241" s="2"/>
    </row>
    <row r="242" spans="1:14" outlineLevel="1" x14ac:dyDescent="0.25">
      <c r="A242" s="47" t="s">
        <v>529</v>
      </c>
      <c r="B242" s="47" t="s">
        <v>530</v>
      </c>
      <c r="C242" s="161" t="s">
        <v>1045</v>
      </c>
      <c r="D242" s="53"/>
      <c r="G242" s="2"/>
      <c r="H242" s="31"/>
      <c r="K242" s="2"/>
      <c r="L242" s="2"/>
      <c r="M242" s="2"/>
      <c r="N242" s="2"/>
    </row>
    <row r="243" spans="1:14" ht="30" outlineLevel="1" x14ac:dyDescent="0.25">
      <c r="A243" s="47" t="s">
        <v>531</v>
      </c>
      <c r="B243" s="47" t="s">
        <v>532</v>
      </c>
      <c r="C243" s="53" t="s">
        <v>206</v>
      </c>
      <c r="D243" s="53"/>
      <c r="G243" s="2"/>
      <c r="H243" s="31"/>
      <c r="K243" s="2"/>
      <c r="L243" s="2"/>
      <c r="M243" s="2"/>
      <c r="N243" s="2"/>
    </row>
    <row r="244" spans="1:14" outlineLevel="1" x14ac:dyDescent="0.25">
      <c r="A244" s="47" t="s">
        <v>533</v>
      </c>
      <c r="B244" s="47" t="s">
        <v>534</v>
      </c>
      <c r="C244" s="96" t="s">
        <v>535</v>
      </c>
      <c r="D244" s="96" t="s">
        <v>536</v>
      </c>
      <c r="E244" s="53"/>
      <c r="G244" s="2"/>
      <c r="H244" s="31"/>
      <c r="K244" s="2"/>
      <c r="L244" s="2"/>
      <c r="M244" s="2"/>
      <c r="N244" s="2"/>
    </row>
    <row r="245" spans="1:14" outlineLevel="1" x14ac:dyDescent="0.25">
      <c r="A245" s="47" t="s">
        <v>537</v>
      </c>
      <c r="B245" s="47" t="s">
        <v>538</v>
      </c>
      <c r="C245" s="53"/>
      <c r="D245" s="53"/>
      <c r="G245" s="2"/>
      <c r="H245" s="31"/>
      <c r="K245" s="2"/>
      <c r="L245" s="2"/>
      <c r="M245" s="2"/>
      <c r="N245" s="2"/>
    </row>
    <row r="246" spans="1:14" outlineLevel="1" x14ac:dyDescent="0.25">
      <c r="A246" s="47" t="s">
        <v>539</v>
      </c>
      <c r="B246" s="47" t="s">
        <v>540</v>
      </c>
      <c r="C246" s="53"/>
      <c r="D246" s="53"/>
      <c r="G246" s="2"/>
      <c r="H246" s="31"/>
      <c r="K246" s="2"/>
      <c r="L246" s="2"/>
      <c r="M246" s="2"/>
      <c r="N246" s="2"/>
    </row>
    <row r="247" spans="1:14" outlineLevel="1" x14ac:dyDescent="0.25">
      <c r="A247" s="47" t="s">
        <v>541</v>
      </c>
      <c r="D247" s="2"/>
      <c r="E247" s="2"/>
      <c r="F247" s="2"/>
      <c r="G247" s="2"/>
      <c r="H247" s="31"/>
      <c r="K247" s="2"/>
      <c r="L247" s="2"/>
      <c r="M247" s="2"/>
      <c r="N247" s="2"/>
    </row>
    <row r="248" spans="1:14" outlineLevel="1" x14ac:dyDescent="0.25">
      <c r="A248" s="47" t="s">
        <v>542</v>
      </c>
      <c r="D248" s="2"/>
      <c r="E248" s="2"/>
      <c r="F248" s="2"/>
      <c r="G248" s="2"/>
      <c r="H248" s="31"/>
      <c r="K248" s="2"/>
      <c r="L248" s="2"/>
      <c r="M248" s="2"/>
      <c r="N248" s="2"/>
    </row>
    <row r="249" spans="1:14" outlineLevel="1" x14ac:dyDescent="0.25">
      <c r="A249" s="47" t="s">
        <v>543</v>
      </c>
      <c r="D249" s="2"/>
      <c r="E249" s="2"/>
      <c r="F249" s="2"/>
      <c r="G249" s="2"/>
      <c r="H249" s="31"/>
      <c r="K249" s="2"/>
      <c r="L249" s="2"/>
      <c r="M249" s="2"/>
      <c r="N249" s="2"/>
    </row>
    <row r="250" spans="1:14" outlineLevel="1" x14ac:dyDescent="0.25">
      <c r="A250" s="47" t="s">
        <v>544</v>
      </c>
      <c r="D250" s="2"/>
      <c r="E250" s="2"/>
      <c r="F250" s="2"/>
      <c r="G250" s="2"/>
      <c r="H250" s="31"/>
      <c r="K250" s="2"/>
      <c r="L250" s="2"/>
      <c r="M250" s="2"/>
      <c r="N250" s="2"/>
    </row>
    <row r="251" spans="1:14" outlineLevel="1" x14ac:dyDescent="0.25">
      <c r="A251" s="47" t="s">
        <v>545</v>
      </c>
      <c r="D251" s="2"/>
      <c r="E251" s="2"/>
      <c r="F251" s="2"/>
      <c r="G251" s="2"/>
      <c r="H251" s="31"/>
      <c r="K251" s="2"/>
      <c r="L251" s="2"/>
      <c r="M251" s="2"/>
      <c r="N251" s="2"/>
    </row>
    <row r="252" spans="1:14" outlineLevel="1" x14ac:dyDescent="0.25">
      <c r="A252" s="47" t="s">
        <v>546</v>
      </c>
      <c r="D252" s="2"/>
      <c r="E252" s="2"/>
      <c r="F252" s="2"/>
      <c r="G252" s="2"/>
      <c r="H252" s="31"/>
      <c r="K252" s="2"/>
      <c r="L252" s="2"/>
      <c r="M252" s="2"/>
      <c r="N252" s="2"/>
    </row>
    <row r="253" spans="1:14" outlineLevel="1" x14ac:dyDescent="0.25">
      <c r="A253" s="47" t="s">
        <v>547</v>
      </c>
      <c r="D253" s="2"/>
      <c r="E253" s="2"/>
      <c r="F253" s="2"/>
      <c r="G253" s="2"/>
      <c r="H253" s="31"/>
      <c r="K253" s="2"/>
      <c r="L253" s="2"/>
      <c r="M253" s="2"/>
      <c r="N253" s="2"/>
    </row>
    <row r="254" spans="1:14" outlineLevel="1" x14ac:dyDescent="0.25">
      <c r="A254" s="47" t="s">
        <v>548</v>
      </c>
      <c r="D254" s="2"/>
      <c r="E254" s="2"/>
      <c r="F254" s="2"/>
      <c r="G254" s="2"/>
      <c r="H254" s="31"/>
      <c r="K254" s="2"/>
      <c r="L254" s="2"/>
      <c r="M254" s="2"/>
      <c r="N254" s="2"/>
    </row>
    <row r="255" spans="1:14" outlineLevel="1" x14ac:dyDescent="0.25">
      <c r="A255" s="47" t="s">
        <v>549</v>
      </c>
      <c r="D255" s="2"/>
      <c r="E255" s="2"/>
      <c r="F255" s="2"/>
      <c r="G255" s="2"/>
      <c r="H255" s="31"/>
      <c r="K255" s="2"/>
      <c r="L255" s="2"/>
      <c r="M255" s="2"/>
      <c r="N255" s="2"/>
    </row>
    <row r="256" spans="1:14" outlineLevel="1" x14ac:dyDescent="0.25">
      <c r="A256" s="47" t="s">
        <v>550</v>
      </c>
      <c r="D256" s="2"/>
      <c r="E256" s="2"/>
      <c r="F256" s="2"/>
      <c r="G256" s="2"/>
      <c r="H256" s="31"/>
      <c r="K256" s="2"/>
      <c r="L256" s="2"/>
      <c r="M256" s="2"/>
      <c r="N256" s="2"/>
    </row>
    <row r="257" spans="1:14" outlineLevel="1" x14ac:dyDescent="0.25">
      <c r="A257" s="47" t="s">
        <v>551</v>
      </c>
      <c r="D257" s="2"/>
      <c r="E257" s="2"/>
      <c r="F257" s="2"/>
      <c r="G257" s="2"/>
      <c r="H257" s="31"/>
      <c r="K257" s="2"/>
      <c r="L257" s="2"/>
      <c r="M257" s="2"/>
      <c r="N257" s="2"/>
    </row>
    <row r="258" spans="1:14" outlineLevel="1" x14ac:dyDescent="0.25">
      <c r="A258" s="47" t="s">
        <v>552</v>
      </c>
      <c r="D258" s="2"/>
      <c r="E258" s="2"/>
      <c r="F258" s="2"/>
      <c r="G258" s="2"/>
      <c r="H258" s="31"/>
      <c r="K258" s="2"/>
      <c r="L258" s="2"/>
      <c r="M258" s="2"/>
      <c r="N258" s="2"/>
    </row>
    <row r="259" spans="1:14" outlineLevel="1" x14ac:dyDescent="0.25">
      <c r="A259" s="47" t="s">
        <v>553</v>
      </c>
      <c r="D259" s="2"/>
      <c r="E259" s="2"/>
      <c r="F259" s="2"/>
      <c r="G259" s="2"/>
      <c r="H259" s="31"/>
      <c r="K259" s="2"/>
      <c r="L259" s="2"/>
      <c r="M259" s="2"/>
      <c r="N259" s="2"/>
    </row>
    <row r="260" spans="1:14" outlineLevel="1" x14ac:dyDescent="0.25">
      <c r="A260" s="47" t="s">
        <v>554</v>
      </c>
      <c r="D260" s="2"/>
      <c r="E260" s="2"/>
      <c r="F260" s="2"/>
      <c r="G260" s="2"/>
      <c r="H260" s="31"/>
      <c r="K260" s="2"/>
      <c r="L260" s="2"/>
      <c r="M260" s="2"/>
      <c r="N260" s="2"/>
    </row>
    <row r="261" spans="1:14" outlineLevel="1" x14ac:dyDescent="0.25">
      <c r="A261" s="47" t="s">
        <v>555</v>
      </c>
      <c r="D261" s="2"/>
      <c r="E261" s="2"/>
      <c r="F261" s="2"/>
      <c r="G261" s="2"/>
      <c r="H261" s="31"/>
      <c r="K261" s="2"/>
      <c r="L261" s="2"/>
      <c r="M261" s="2"/>
      <c r="N261" s="2"/>
    </row>
    <row r="262" spans="1:14" outlineLevel="1" x14ac:dyDescent="0.25">
      <c r="A262" s="47" t="s">
        <v>556</v>
      </c>
      <c r="D262" s="2"/>
      <c r="E262" s="2"/>
      <c r="F262" s="2"/>
      <c r="G262" s="2"/>
      <c r="H262" s="31"/>
      <c r="K262" s="2"/>
      <c r="L262" s="2"/>
      <c r="M262" s="2"/>
      <c r="N262" s="2"/>
    </row>
    <row r="263" spans="1:14" outlineLevel="1" x14ac:dyDescent="0.25">
      <c r="A263" s="47" t="s">
        <v>557</v>
      </c>
      <c r="D263" s="2"/>
      <c r="E263" s="2"/>
      <c r="F263" s="2"/>
      <c r="G263" s="2"/>
      <c r="H263" s="31"/>
      <c r="K263" s="2"/>
      <c r="L263" s="2"/>
      <c r="M263" s="2"/>
      <c r="N263" s="2"/>
    </row>
    <row r="264" spans="1:14" outlineLevel="1" x14ac:dyDescent="0.25">
      <c r="A264" s="47" t="s">
        <v>558</v>
      </c>
      <c r="D264" s="2"/>
      <c r="E264" s="2"/>
      <c r="F264" s="2"/>
      <c r="G264" s="2"/>
      <c r="H264" s="31"/>
      <c r="K264" s="2"/>
      <c r="L264" s="2"/>
      <c r="M264" s="2"/>
      <c r="N264" s="2"/>
    </row>
    <row r="265" spans="1:14" outlineLevel="1" x14ac:dyDescent="0.25">
      <c r="A265" s="47" t="s">
        <v>559</v>
      </c>
      <c r="D265" s="2"/>
      <c r="E265" s="2"/>
      <c r="F265" s="2"/>
      <c r="G265" s="2"/>
      <c r="H265" s="31"/>
      <c r="K265" s="2"/>
      <c r="L265" s="2"/>
      <c r="M265" s="2"/>
      <c r="N265" s="2"/>
    </row>
    <row r="266" spans="1:14" outlineLevel="1" x14ac:dyDescent="0.25">
      <c r="A266" s="47" t="s">
        <v>560</v>
      </c>
      <c r="D266" s="2"/>
      <c r="E266" s="2"/>
      <c r="F266" s="2"/>
      <c r="G266" s="2"/>
      <c r="H266" s="31"/>
      <c r="K266" s="2"/>
      <c r="L266" s="2"/>
      <c r="M266" s="2"/>
      <c r="N266" s="2"/>
    </row>
    <row r="267" spans="1:14" outlineLevel="1" x14ac:dyDescent="0.25">
      <c r="A267" s="47" t="s">
        <v>561</v>
      </c>
      <c r="D267" s="2"/>
      <c r="E267" s="2"/>
      <c r="F267" s="2"/>
      <c r="G267" s="2"/>
      <c r="H267" s="31"/>
      <c r="K267" s="2"/>
      <c r="L267" s="2"/>
      <c r="M267" s="2"/>
      <c r="N267" s="2"/>
    </row>
    <row r="268" spans="1:14" outlineLevel="1" x14ac:dyDescent="0.25">
      <c r="A268" s="47" t="s">
        <v>562</v>
      </c>
      <c r="D268" s="2"/>
      <c r="E268" s="2"/>
      <c r="F268" s="2"/>
      <c r="G268" s="2"/>
      <c r="H268" s="31"/>
      <c r="K268" s="2"/>
      <c r="L268" s="2"/>
      <c r="M268" s="2"/>
      <c r="N268" s="2"/>
    </row>
    <row r="269" spans="1:14" outlineLevel="1" x14ac:dyDescent="0.25">
      <c r="A269" s="47" t="s">
        <v>563</v>
      </c>
      <c r="D269" s="2"/>
      <c r="E269" s="2"/>
      <c r="F269" s="2"/>
      <c r="G269" s="2"/>
      <c r="H269" s="31"/>
      <c r="K269" s="2"/>
      <c r="L269" s="2"/>
      <c r="M269" s="2"/>
      <c r="N269" s="2"/>
    </row>
    <row r="270" spans="1:14" outlineLevel="1" x14ac:dyDescent="0.25">
      <c r="A270" s="47" t="s">
        <v>564</v>
      </c>
      <c r="D270" s="2"/>
      <c r="E270" s="2"/>
      <c r="F270" s="2"/>
      <c r="G270" s="2"/>
      <c r="H270" s="31"/>
      <c r="K270" s="2"/>
      <c r="L270" s="2"/>
      <c r="M270" s="2"/>
      <c r="N270" s="2"/>
    </row>
    <row r="271" spans="1:14" outlineLevel="1" x14ac:dyDescent="0.25">
      <c r="A271" s="47" t="s">
        <v>565</v>
      </c>
      <c r="D271" s="2"/>
      <c r="E271" s="2"/>
      <c r="F271" s="2"/>
      <c r="G271" s="2"/>
      <c r="H271" s="31"/>
      <c r="K271" s="2"/>
      <c r="L271" s="2"/>
      <c r="M271" s="2"/>
      <c r="N271" s="2"/>
    </row>
    <row r="272" spans="1:14" outlineLevel="1" x14ac:dyDescent="0.25">
      <c r="A272" s="47" t="s">
        <v>566</v>
      </c>
      <c r="D272" s="2"/>
      <c r="E272" s="2"/>
      <c r="F272" s="2"/>
      <c r="G272" s="2"/>
      <c r="H272" s="31"/>
      <c r="K272" s="2"/>
      <c r="L272" s="2"/>
      <c r="M272" s="2"/>
      <c r="N272" s="2"/>
    </row>
    <row r="273" spans="1:14" outlineLevel="1" x14ac:dyDescent="0.25">
      <c r="A273" s="47" t="s">
        <v>567</v>
      </c>
      <c r="D273" s="2"/>
      <c r="E273" s="2"/>
      <c r="F273" s="2"/>
      <c r="G273" s="2"/>
      <c r="H273" s="31"/>
      <c r="K273" s="2"/>
      <c r="L273" s="2"/>
      <c r="M273" s="2"/>
      <c r="N273" s="2"/>
    </row>
    <row r="274" spans="1:14" outlineLevel="1" x14ac:dyDescent="0.25">
      <c r="A274" s="47" t="s">
        <v>568</v>
      </c>
      <c r="D274" s="2"/>
      <c r="E274" s="2"/>
      <c r="F274" s="2"/>
      <c r="G274" s="2"/>
      <c r="H274" s="31"/>
      <c r="K274" s="2"/>
      <c r="L274" s="2"/>
      <c r="M274" s="2"/>
      <c r="N274" s="2"/>
    </row>
    <row r="275" spans="1:14" outlineLevel="1" x14ac:dyDescent="0.25">
      <c r="A275" s="47" t="s">
        <v>569</v>
      </c>
      <c r="D275" s="2"/>
      <c r="E275" s="2"/>
      <c r="F275" s="2"/>
      <c r="G275" s="2"/>
      <c r="H275" s="31"/>
      <c r="K275" s="2"/>
      <c r="L275" s="2"/>
      <c r="M275" s="2"/>
      <c r="N275" s="2"/>
    </row>
    <row r="276" spans="1:14" outlineLevel="1" x14ac:dyDescent="0.25">
      <c r="A276" s="47" t="s">
        <v>570</v>
      </c>
      <c r="D276" s="2"/>
      <c r="E276" s="2"/>
      <c r="F276" s="2"/>
      <c r="G276" s="2"/>
      <c r="H276" s="31"/>
      <c r="K276" s="2"/>
      <c r="L276" s="2"/>
      <c r="M276" s="2"/>
      <c r="N276" s="2"/>
    </row>
    <row r="277" spans="1:14" outlineLevel="1" x14ac:dyDescent="0.25">
      <c r="A277" s="47" t="s">
        <v>571</v>
      </c>
      <c r="D277" s="2"/>
      <c r="E277" s="2"/>
      <c r="F277" s="2"/>
      <c r="G277" s="2"/>
      <c r="H277" s="31"/>
      <c r="K277" s="2"/>
      <c r="L277" s="2"/>
      <c r="M277" s="2"/>
      <c r="N277" s="2"/>
    </row>
    <row r="278" spans="1:14" outlineLevel="1" x14ac:dyDescent="0.25">
      <c r="A278" s="47" t="s">
        <v>572</v>
      </c>
      <c r="D278" s="2"/>
      <c r="E278" s="2"/>
      <c r="F278" s="2"/>
      <c r="G278" s="2"/>
      <c r="H278" s="31"/>
      <c r="K278" s="2"/>
      <c r="L278" s="2"/>
      <c r="M278" s="2"/>
      <c r="N278" s="2"/>
    </row>
    <row r="279" spans="1:14" outlineLevel="1" x14ac:dyDescent="0.25">
      <c r="A279" s="47" t="s">
        <v>573</v>
      </c>
      <c r="D279" s="2"/>
      <c r="E279" s="2"/>
      <c r="F279" s="2"/>
      <c r="G279" s="2"/>
      <c r="H279" s="31"/>
      <c r="K279" s="2"/>
      <c r="L279" s="2"/>
      <c r="M279" s="2"/>
      <c r="N279" s="2"/>
    </row>
    <row r="280" spans="1:14" outlineLevel="1" x14ac:dyDescent="0.25">
      <c r="A280" s="47" t="s">
        <v>574</v>
      </c>
      <c r="D280" s="2"/>
      <c r="E280" s="2"/>
      <c r="F280" s="2"/>
      <c r="G280" s="2"/>
      <c r="H280" s="31"/>
      <c r="K280" s="2"/>
      <c r="L280" s="2"/>
      <c r="M280" s="2"/>
      <c r="N280" s="2"/>
    </row>
    <row r="281" spans="1:14" outlineLevel="1" x14ac:dyDescent="0.25">
      <c r="A281" s="47" t="s">
        <v>575</v>
      </c>
      <c r="D281" s="2"/>
      <c r="E281" s="2"/>
      <c r="F281" s="2"/>
      <c r="G281" s="2"/>
      <c r="H281" s="31"/>
      <c r="K281" s="2"/>
      <c r="L281" s="2"/>
      <c r="M281" s="2"/>
      <c r="N281" s="2"/>
    </row>
    <row r="282" spans="1:14" outlineLevel="1" x14ac:dyDescent="0.25">
      <c r="A282" s="47" t="s">
        <v>576</v>
      </c>
      <c r="D282" s="2"/>
      <c r="E282" s="2"/>
      <c r="F282" s="2"/>
      <c r="G282" s="2"/>
      <c r="H282" s="31"/>
      <c r="K282" s="2"/>
      <c r="L282" s="2"/>
      <c r="M282" s="2"/>
      <c r="N282" s="2"/>
    </row>
    <row r="283" spans="1:14" outlineLevel="1" x14ac:dyDescent="0.25">
      <c r="A283" s="47" t="s">
        <v>577</v>
      </c>
      <c r="D283" s="2"/>
      <c r="E283" s="2"/>
      <c r="F283" s="2"/>
      <c r="G283" s="2"/>
      <c r="H283" s="31"/>
      <c r="K283" s="2"/>
      <c r="L283" s="2"/>
      <c r="M283" s="2"/>
      <c r="N283" s="2"/>
    </row>
    <row r="284" spans="1:14" outlineLevel="1" x14ac:dyDescent="0.25">
      <c r="A284" s="47" t="s">
        <v>578</v>
      </c>
      <c r="D284" s="2"/>
      <c r="E284" s="2"/>
      <c r="F284" s="2"/>
      <c r="G284" s="2"/>
      <c r="H284" s="31"/>
      <c r="K284" s="2"/>
      <c r="L284" s="2"/>
      <c r="M284" s="2"/>
      <c r="N284" s="2"/>
    </row>
    <row r="285" spans="1:14" ht="18.75" x14ac:dyDescent="0.25">
      <c r="A285" s="44"/>
      <c r="B285" s="44" t="s">
        <v>579</v>
      </c>
      <c r="C285" s="44"/>
      <c r="D285" s="44"/>
      <c r="E285" s="44"/>
      <c r="F285" s="45"/>
      <c r="G285" s="46"/>
      <c r="H285" s="31"/>
      <c r="I285" s="37"/>
      <c r="J285" s="37"/>
      <c r="K285" s="37"/>
      <c r="L285" s="37"/>
      <c r="M285" s="39"/>
    </row>
    <row r="286" spans="1:14" ht="18.75" x14ac:dyDescent="0.25">
      <c r="A286" s="97" t="s">
        <v>580</v>
      </c>
      <c r="B286" s="98"/>
      <c r="C286" s="98"/>
      <c r="D286" s="98"/>
      <c r="E286" s="98"/>
      <c r="F286" s="99"/>
      <c r="G286" s="98"/>
      <c r="H286" s="31"/>
      <c r="I286" s="37"/>
      <c r="J286" s="37"/>
      <c r="K286" s="37"/>
      <c r="L286" s="37"/>
      <c r="M286" s="39"/>
    </row>
    <row r="287" spans="1:14" ht="18.75" x14ac:dyDescent="0.25">
      <c r="A287" s="97" t="s">
        <v>581</v>
      </c>
      <c r="B287" s="98"/>
      <c r="C287" s="98"/>
      <c r="D287" s="98"/>
      <c r="E287" s="98"/>
      <c r="F287" s="99"/>
      <c r="G287" s="98"/>
      <c r="H287" s="31"/>
      <c r="I287" s="37"/>
      <c r="J287" s="37"/>
      <c r="K287" s="37"/>
      <c r="L287" s="37"/>
      <c r="M287" s="39"/>
    </row>
    <row r="288" spans="1:14" x14ac:dyDescent="0.25">
      <c r="A288" s="47" t="s">
        <v>582</v>
      </c>
      <c r="B288" s="67" t="s">
        <v>583</v>
      </c>
      <c r="C288" s="100">
        <f>ROW(B38)</f>
        <v>38</v>
      </c>
      <c r="D288" s="66"/>
      <c r="E288" s="66"/>
      <c r="F288" s="66"/>
      <c r="G288" s="66"/>
      <c r="H288" s="31"/>
      <c r="I288" s="49"/>
      <c r="J288" s="101"/>
      <c r="L288" s="66"/>
      <c r="M288" s="66"/>
      <c r="N288" s="66"/>
    </row>
    <row r="289" spans="1:14" x14ac:dyDescent="0.25">
      <c r="A289" s="47" t="s">
        <v>584</v>
      </c>
      <c r="B289" s="67" t="s">
        <v>585</v>
      </c>
      <c r="C289" s="100">
        <f>ROW(B39)</f>
        <v>39</v>
      </c>
      <c r="E289" s="66"/>
      <c r="F289" s="66"/>
      <c r="H289" s="31"/>
      <c r="I289" s="49"/>
      <c r="J289" s="101"/>
      <c r="L289" s="66"/>
      <c r="M289" s="66"/>
    </row>
    <row r="290" spans="1:14" x14ac:dyDescent="0.25">
      <c r="A290" s="47" t="s">
        <v>586</v>
      </c>
      <c r="B290" s="67" t="s">
        <v>587</v>
      </c>
      <c r="C290" s="102" t="str">
        <f>C30</f>
        <v>BAWAG :: Covered Bond Label</v>
      </c>
      <c r="G290" s="103"/>
      <c r="H290" s="31"/>
      <c r="I290" s="49"/>
      <c r="J290" s="101"/>
      <c r="K290" s="101"/>
      <c r="L290" s="103"/>
      <c r="M290" s="66"/>
      <c r="N290" s="103"/>
    </row>
    <row r="291" spans="1:14" x14ac:dyDescent="0.25">
      <c r="A291" s="47" t="s">
        <v>588</v>
      </c>
      <c r="B291" s="67" t="s">
        <v>589</v>
      </c>
      <c r="C291" s="100" t="str">
        <f ca="1">IF(ISREF(INDIRECT("'B1. HTT Mortgage Assets'!A1")),ROW('[2]B1. HTT Mortgage Assets'!B43)&amp;" for Mortgage Assets","")</f>
        <v/>
      </c>
      <c r="D291" s="100" t="str">
        <f ca="1">IF(ISREF(INDIRECT("'B2. HTT Public Sector Assets'!A1")),ROW('[2]B2. HTT Public Sector Assets'!B48)&amp; " for Public Sector Assets","")</f>
        <v>48 for Public Sector Assets</v>
      </c>
      <c r="E291" s="103"/>
      <c r="F291" s="66"/>
      <c r="H291" s="31"/>
      <c r="I291" s="49"/>
      <c r="J291" s="101"/>
    </row>
    <row r="292" spans="1:14" x14ac:dyDescent="0.25">
      <c r="A292" s="47" t="s">
        <v>590</v>
      </c>
      <c r="B292" s="67" t="s">
        <v>591</v>
      </c>
      <c r="C292" s="100">
        <f>ROW(B52)</f>
        <v>52</v>
      </c>
      <c r="G292" s="103"/>
      <c r="H292" s="31"/>
      <c r="I292" s="49"/>
      <c r="J292" s="2"/>
      <c r="K292" s="101"/>
      <c r="L292" s="103"/>
      <c r="N292" s="103"/>
    </row>
    <row r="293" spans="1:14" x14ac:dyDescent="0.25">
      <c r="A293" s="47" t="s">
        <v>592</v>
      </c>
      <c r="B293" s="67" t="s">
        <v>593</v>
      </c>
      <c r="C293" s="104" t="str">
        <f ca="1">IF(ISREF(INDIRECT("'B1. HTT Mortgage Assets'!A1")),ROW('[2]B1. HTT Mortgage Assets'!B186)&amp;" for Residential Mortgage Assets","")</f>
        <v/>
      </c>
      <c r="D293" s="100" t="str">
        <f ca="1">IF(ISREF(INDIRECT("'B1. HTT Mortgage Assets'!A1")),ROW('[2]B1. HTT Mortgage Assets'!B424 )&amp; " for Commercial Mortgage Assets","")</f>
        <v/>
      </c>
      <c r="E293" s="103"/>
      <c r="F293" s="100" t="str">
        <f ca="1">IF(ISREF(INDIRECT("'B2. HTT Public Sector Assets'!A1")),ROW('[2]B2. HTT Public Sector Assets'!B18)&amp; " for Public Sector Assets","")</f>
        <v>18 for Public Sector Assets</v>
      </c>
      <c r="G293" s="100" t="str">
        <f ca="1">IF(ISREF(INDIRECT("'B3. HTT Shipping Assets'!A1")),ROW('[2]B3. HTT Shipping Assets'!B116)&amp; " for Shipping Assets","")</f>
        <v/>
      </c>
      <c r="H293" s="31"/>
      <c r="I293" s="49"/>
      <c r="M293" s="103"/>
    </row>
    <row r="294" spans="1:14" x14ac:dyDescent="0.25">
      <c r="A294" s="47" t="s">
        <v>594</v>
      </c>
      <c r="B294" s="67" t="s">
        <v>595</v>
      </c>
      <c r="C294" s="104" t="s">
        <v>596</v>
      </c>
      <c r="H294" s="31"/>
      <c r="I294" s="49"/>
      <c r="J294" s="101"/>
      <c r="M294" s="103"/>
    </row>
    <row r="295" spans="1:14" x14ac:dyDescent="0.25">
      <c r="A295" s="47" t="s">
        <v>597</v>
      </c>
      <c r="B295" s="67" t="s">
        <v>598</v>
      </c>
      <c r="C295" s="100" t="str">
        <f ca="1">IF(ISREF(INDIRECT("'B1. HTT Mortgage Assets'!A1")),ROW('[2]B1. HTT Mortgage Assets'!B149)&amp;" for Mortgage Assets","")</f>
        <v/>
      </c>
      <c r="D295" s="100" t="str">
        <f ca="1">IF(ISREF(INDIRECT("'B2. HTT Public Sector Assets'!A1")),ROW('[2]B2. HTT Public Sector Assets'!B129)&amp;" for Public Sector Assets","")</f>
        <v>129 for Public Sector Assets</v>
      </c>
      <c r="F295" s="100" t="str">
        <f ca="1">IF(ISREF(INDIRECT("'B3. HTT Shipping Assets'!A1")),ROW('[2]B3. HTT Shipping Assets'!D80)&amp;" for Shipping Assets","")</f>
        <v/>
      </c>
      <c r="H295" s="31"/>
      <c r="I295" s="49"/>
      <c r="J295" s="101"/>
      <c r="L295" s="103"/>
      <c r="M295" s="103"/>
    </row>
    <row r="296" spans="1:14" x14ac:dyDescent="0.25">
      <c r="A296" s="47" t="s">
        <v>599</v>
      </c>
      <c r="B296" s="67" t="s">
        <v>600</v>
      </c>
      <c r="C296" s="100">
        <f>ROW(B111)</f>
        <v>111</v>
      </c>
      <c r="F296" s="103"/>
      <c r="H296" s="31"/>
      <c r="I296" s="49"/>
      <c r="J296" s="101"/>
      <c r="L296" s="103"/>
      <c r="M296" s="103"/>
    </row>
    <row r="297" spans="1:14" x14ac:dyDescent="0.25">
      <c r="A297" s="47" t="s">
        <v>601</v>
      </c>
      <c r="B297" s="67" t="s">
        <v>602</v>
      </c>
      <c r="C297" s="100">
        <f>ROW(B163)</f>
        <v>163</v>
      </c>
      <c r="E297" s="103"/>
      <c r="F297" s="103"/>
      <c r="H297" s="31"/>
      <c r="J297" s="101"/>
      <c r="L297" s="103"/>
    </row>
    <row r="298" spans="1:14" x14ac:dyDescent="0.25">
      <c r="A298" s="47" t="s">
        <v>603</v>
      </c>
      <c r="B298" s="67" t="s">
        <v>604</v>
      </c>
      <c r="C298" s="100">
        <f>ROW(B137)</f>
        <v>137</v>
      </c>
      <c r="E298" s="103"/>
      <c r="F298" s="103"/>
      <c r="H298" s="31"/>
      <c r="I298" s="49"/>
      <c r="J298" s="101"/>
      <c r="L298" s="103"/>
    </row>
    <row r="299" spans="1:14" x14ac:dyDescent="0.25">
      <c r="A299" s="47" t="s">
        <v>605</v>
      </c>
      <c r="B299" s="67" t="s">
        <v>606</v>
      </c>
      <c r="C299" s="53"/>
      <c r="E299" s="103"/>
      <c r="H299" s="31"/>
      <c r="I299" s="49"/>
      <c r="L299" s="103"/>
      <c r="M299" s="34" t="s">
        <v>607</v>
      </c>
    </row>
    <row r="300" spans="1:14" x14ac:dyDescent="0.25">
      <c r="A300" s="47" t="s">
        <v>608</v>
      </c>
      <c r="B300" s="67" t="s">
        <v>609</v>
      </c>
      <c r="C300" s="100" t="s">
        <v>610</v>
      </c>
      <c r="D300" s="100" t="s">
        <v>611</v>
      </c>
      <c r="E300" s="103"/>
      <c r="F300" s="100" t="s">
        <v>612</v>
      </c>
      <c r="H300" s="31"/>
      <c r="I300" s="49"/>
      <c r="K300" s="101"/>
      <c r="L300" s="103"/>
      <c r="M300" s="34" t="s">
        <v>613</v>
      </c>
    </row>
    <row r="301" spans="1:14" outlineLevel="1" x14ac:dyDescent="0.25">
      <c r="A301" s="47" t="s">
        <v>614</v>
      </c>
      <c r="B301" s="67" t="s">
        <v>615</v>
      </c>
      <c r="C301" s="100" t="s">
        <v>616</v>
      </c>
      <c r="H301" s="31"/>
      <c r="I301" s="49"/>
      <c r="K301" s="101"/>
      <c r="L301" s="103"/>
      <c r="M301" s="34" t="s">
        <v>617</v>
      </c>
    </row>
    <row r="302" spans="1:14" outlineLevel="1" x14ac:dyDescent="0.25">
      <c r="A302" s="47" t="s">
        <v>618</v>
      </c>
      <c r="B302" s="67" t="s">
        <v>619</v>
      </c>
      <c r="C302" s="100" t="str">
        <f>ROW('[2]C. HTT Harmonised Glossary'!B18)&amp;" for Harmonised Glossary"</f>
        <v>18 for Harmonised Glossary</v>
      </c>
      <c r="H302" s="31"/>
      <c r="I302" s="49"/>
      <c r="K302" s="101"/>
      <c r="L302" s="103"/>
      <c r="M302" s="34" t="s">
        <v>620</v>
      </c>
    </row>
    <row r="303" spans="1:14" outlineLevel="1" x14ac:dyDescent="0.25">
      <c r="A303" s="47" t="s">
        <v>621</v>
      </c>
      <c r="B303" s="67" t="s">
        <v>622</v>
      </c>
      <c r="C303" s="100">
        <f>ROW(B65)</f>
        <v>65</v>
      </c>
      <c r="H303" s="31"/>
      <c r="I303" s="49"/>
      <c r="J303" s="101"/>
      <c r="K303" s="101"/>
      <c r="L303" s="103"/>
    </row>
    <row r="304" spans="1:14" outlineLevel="1" x14ac:dyDescent="0.25">
      <c r="A304" s="47" t="s">
        <v>623</v>
      </c>
      <c r="B304" s="67" t="s">
        <v>624</v>
      </c>
      <c r="C304" s="100">
        <f>ROW(B88)</f>
        <v>88</v>
      </c>
      <c r="H304" s="31"/>
      <c r="I304" s="49"/>
      <c r="J304" s="101"/>
      <c r="K304" s="101"/>
      <c r="L304" s="103"/>
    </row>
    <row r="305" spans="1:14" outlineLevel="1" x14ac:dyDescent="0.25">
      <c r="A305" s="47" t="s">
        <v>625</v>
      </c>
      <c r="B305" s="67" t="s">
        <v>626</v>
      </c>
      <c r="C305" s="100" t="s">
        <v>627</v>
      </c>
      <c r="E305" s="103"/>
      <c r="H305" s="31"/>
      <c r="I305" s="49"/>
      <c r="J305" s="101"/>
      <c r="K305" s="101"/>
      <c r="L305" s="103"/>
      <c r="N305" s="32"/>
    </row>
    <row r="306" spans="1:14" outlineLevel="1" x14ac:dyDescent="0.25">
      <c r="A306" s="47" t="s">
        <v>628</v>
      </c>
      <c r="B306" s="67" t="s">
        <v>629</v>
      </c>
      <c r="C306" s="100">
        <v>44</v>
      </c>
      <c r="E306" s="103"/>
      <c r="H306" s="31"/>
      <c r="I306" s="49"/>
      <c r="J306" s="101"/>
      <c r="K306" s="101"/>
      <c r="L306" s="103"/>
      <c r="N306" s="32"/>
    </row>
    <row r="307" spans="1:14" outlineLevel="1" x14ac:dyDescent="0.25">
      <c r="A307" s="47" t="s">
        <v>630</v>
      </c>
      <c r="B307" s="67" t="s">
        <v>631</v>
      </c>
      <c r="C307" s="100" t="str">
        <f ca="1">IF(ISREF(INDIRECT("'B1. HTT Mortgage Assets'!A1")),ROW('[2]B1. HTT Mortgage Assets'!B179)&amp; " for Mortgage Assets","")</f>
        <v/>
      </c>
      <c r="D307" s="100" t="str">
        <f ca="1">IF(ISREF(INDIRECT("'B2. HTT Public Sector Assets'!A1")),ROW('[2]B2. HTT Public Sector Assets'!B166)&amp; " for Public Sector Assets","")</f>
        <v>166 for Public Sector Assets</v>
      </c>
      <c r="E307" s="103"/>
      <c r="F307" s="100" t="str">
        <f ca="1">IF(ISREF(INDIRECT("'B3. HTT Shipping Assets'!A1")),ROW('[2]B3. HTT Shipping Assets'!D110)&amp; " for Shipping Assets","")</f>
        <v/>
      </c>
      <c r="H307" s="31"/>
      <c r="I307" s="49"/>
      <c r="J307" s="101"/>
      <c r="K307" s="101"/>
      <c r="L307" s="103"/>
      <c r="N307" s="32"/>
    </row>
    <row r="308" spans="1:14" outlineLevel="1" x14ac:dyDescent="0.25">
      <c r="A308" s="47" t="s">
        <v>632</v>
      </c>
      <c r="B308" s="49"/>
      <c r="E308" s="103"/>
      <c r="H308" s="31"/>
      <c r="I308" s="49"/>
      <c r="J308" s="101"/>
      <c r="K308" s="101"/>
      <c r="L308" s="103"/>
      <c r="N308" s="32"/>
    </row>
    <row r="309" spans="1:14" outlineLevel="1" x14ac:dyDescent="0.25">
      <c r="A309" s="47" t="s">
        <v>633</v>
      </c>
      <c r="E309" s="103"/>
      <c r="H309" s="31"/>
      <c r="I309" s="49"/>
      <c r="J309" s="101"/>
      <c r="K309" s="101"/>
      <c r="L309" s="103"/>
      <c r="N309" s="32"/>
    </row>
    <row r="310" spans="1:14" outlineLevel="1" x14ac:dyDescent="0.25">
      <c r="A310" s="47" t="s">
        <v>634</v>
      </c>
      <c r="H310" s="31"/>
      <c r="N310" s="32"/>
    </row>
    <row r="311" spans="1:14" ht="37.5" x14ac:dyDescent="0.25">
      <c r="A311" s="45"/>
      <c r="B311" s="44" t="s">
        <v>178</v>
      </c>
      <c r="C311" s="45"/>
      <c r="D311" s="45"/>
      <c r="E311" s="45"/>
      <c r="F311" s="45"/>
      <c r="G311" s="46"/>
      <c r="H311" s="31"/>
      <c r="I311" s="37"/>
      <c r="J311" s="39"/>
      <c r="K311" s="39"/>
      <c r="L311" s="39"/>
      <c r="M311" s="39"/>
      <c r="N311" s="32"/>
    </row>
    <row r="312" spans="1:14" x14ac:dyDescent="0.25">
      <c r="A312" s="47" t="s">
        <v>635</v>
      </c>
      <c r="B312" s="61" t="s">
        <v>636</v>
      </c>
      <c r="C312" s="34" t="s">
        <v>183</v>
      </c>
      <c r="H312" s="31"/>
      <c r="I312" s="62"/>
      <c r="J312" s="101"/>
      <c r="N312" s="32"/>
    </row>
    <row r="313" spans="1:14" outlineLevel="1" x14ac:dyDescent="0.25">
      <c r="A313" s="47" t="s">
        <v>637</v>
      </c>
      <c r="B313" s="61" t="s">
        <v>638</v>
      </c>
      <c r="C313" s="34" t="s">
        <v>183</v>
      </c>
      <c r="H313" s="31"/>
      <c r="I313" s="62"/>
      <c r="J313" s="101"/>
      <c r="N313" s="32"/>
    </row>
    <row r="314" spans="1:14" outlineLevel="1" x14ac:dyDescent="0.25">
      <c r="A314" s="47" t="s">
        <v>639</v>
      </c>
      <c r="B314" s="61" t="s">
        <v>640</v>
      </c>
      <c r="C314" s="34" t="s">
        <v>183</v>
      </c>
      <c r="H314" s="31"/>
      <c r="I314" s="62"/>
      <c r="J314" s="101"/>
      <c r="N314" s="32"/>
    </row>
    <row r="315" spans="1:14" outlineLevel="1" x14ac:dyDescent="0.25">
      <c r="A315" s="47" t="s">
        <v>641</v>
      </c>
      <c r="B315" s="62"/>
      <c r="C315" s="101"/>
      <c r="H315" s="31"/>
      <c r="I315" s="62"/>
      <c r="J315" s="101"/>
      <c r="N315" s="32"/>
    </row>
    <row r="316" spans="1:14" outlineLevel="1" x14ac:dyDescent="0.25">
      <c r="A316" s="47" t="s">
        <v>642</v>
      </c>
      <c r="B316" s="62"/>
      <c r="C316" s="101"/>
      <c r="H316" s="31"/>
      <c r="I316" s="62"/>
      <c r="J316" s="101"/>
      <c r="N316" s="32"/>
    </row>
    <row r="317" spans="1:14" outlineLevel="1" x14ac:dyDescent="0.25">
      <c r="A317" s="47" t="s">
        <v>643</v>
      </c>
      <c r="B317" s="62"/>
      <c r="C317" s="101"/>
      <c r="H317" s="31"/>
      <c r="I317" s="62"/>
      <c r="J317" s="101"/>
      <c r="N317" s="32"/>
    </row>
    <row r="318" spans="1:14" outlineLevel="1" x14ac:dyDescent="0.25">
      <c r="A318" s="47" t="s">
        <v>644</v>
      </c>
      <c r="B318" s="62"/>
      <c r="C318" s="101"/>
      <c r="H318" s="31"/>
      <c r="I318" s="62"/>
      <c r="J318" s="101"/>
      <c r="N318" s="32"/>
    </row>
    <row r="319" spans="1:14" ht="18.75" x14ac:dyDescent="0.25">
      <c r="A319" s="45"/>
      <c r="B319" s="44" t="s">
        <v>179</v>
      </c>
      <c r="C319" s="45"/>
      <c r="D319" s="45"/>
      <c r="E319" s="45"/>
      <c r="F319" s="45"/>
      <c r="G319" s="46"/>
      <c r="H319" s="31"/>
      <c r="I319" s="37"/>
      <c r="J319" s="39"/>
      <c r="K319" s="39"/>
      <c r="L319" s="39"/>
      <c r="M319" s="39"/>
      <c r="N319" s="32"/>
    </row>
    <row r="320" spans="1:14" ht="15" customHeight="1" outlineLevel="1" x14ac:dyDescent="0.25">
      <c r="A320" s="56"/>
      <c r="B320" s="57" t="s">
        <v>645</v>
      </c>
      <c r="C320" s="56"/>
      <c r="D320" s="56"/>
      <c r="E320" s="58"/>
      <c r="F320" s="59"/>
      <c r="G320" s="59"/>
      <c r="H320" s="31"/>
      <c r="L320" s="31"/>
      <c r="M320" s="31"/>
      <c r="N320" s="32"/>
    </row>
    <row r="321" spans="1:14" outlineLevel="1" x14ac:dyDescent="0.25">
      <c r="A321" s="47" t="s">
        <v>646</v>
      </c>
      <c r="B321" s="67" t="s">
        <v>647</v>
      </c>
      <c r="C321" s="34" t="s">
        <v>183</v>
      </c>
      <c r="H321" s="31"/>
      <c r="I321" s="32"/>
      <c r="J321" s="32"/>
      <c r="K321" s="32"/>
      <c r="L321" s="32"/>
      <c r="M321" s="32"/>
      <c r="N321" s="32"/>
    </row>
    <row r="322" spans="1:14" outlineLevel="1" x14ac:dyDescent="0.25">
      <c r="A322" s="47" t="s">
        <v>648</v>
      </c>
      <c r="B322" s="67" t="s">
        <v>649</v>
      </c>
      <c r="C322" s="34" t="s">
        <v>183</v>
      </c>
      <c r="H322" s="31"/>
      <c r="I322" s="32"/>
      <c r="J322" s="32"/>
      <c r="K322" s="32"/>
      <c r="L322" s="32"/>
      <c r="M322" s="32"/>
      <c r="N322" s="32"/>
    </row>
    <row r="323" spans="1:14" outlineLevel="1" x14ac:dyDescent="0.25">
      <c r="A323" s="47" t="s">
        <v>650</v>
      </c>
      <c r="B323" s="67" t="s">
        <v>651</v>
      </c>
      <c r="C323" s="34" t="s">
        <v>183</v>
      </c>
      <c r="H323" s="31"/>
      <c r="I323" s="32"/>
      <c r="J323" s="32"/>
      <c r="K323" s="32"/>
      <c r="L323" s="32"/>
      <c r="M323" s="32"/>
      <c r="N323" s="32"/>
    </row>
    <row r="324" spans="1:14" outlineLevel="1" x14ac:dyDescent="0.25">
      <c r="A324" s="47" t="s">
        <v>652</v>
      </c>
      <c r="B324" s="67" t="s">
        <v>653</v>
      </c>
      <c r="C324" s="34" t="s">
        <v>183</v>
      </c>
      <c r="H324" s="31"/>
      <c r="I324" s="32"/>
      <c r="J324" s="32"/>
      <c r="K324" s="32"/>
      <c r="L324" s="32"/>
      <c r="M324" s="32"/>
      <c r="N324" s="32"/>
    </row>
    <row r="325" spans="1:14" outlineLevel="1" x14ac:dyDescent="0.25">
      <c r="A325" s="47" t="s">
        <v>654</v>
      </c>
      <c r="B325" s="67" t="s">
        <v>655</v>
      </c>
      <c r="C325" s="34" t="s">
        <v>183</v>
      </c>
      <c r="H325" s="31"/>
      <c r="I325" s="32"/>
      <c r="J325" s="32"/>
      <c r="K325" s="32"/>
      <c r="L325" s="32"/>
      <c r="M325" s="32"/>
      <c r="N325" s="32"/>
    </row>
    <row r="326" spans="1:14" outlineLevel="1" x14ac:dyDescent="0.25">
      <c r="A326" s="47" t="s">
        <v>656</v>
      </c>
      <c r="B326" s="67" t="s">
        <v>657</v>
      </c>
      <c r="C326" s="34" t="s">
        <v>183</v>
      </c>
      <c r="H326" s="31"/>
      <c r="I326" s="32"/>
      <c r="J326" s="32"/>
      <c r="K326" s="32"/>
      <c r="L326" s="32"/>
      <c r="M326" s="32"/>
      <c r="N326" s="32"/>
    </row>
    <row r="327" spans="1:14" outlineLevel="1" x14ac:dyDescent="0.25">
      <c r="A327" s="47" t="s">
        <v>658</v>
      </c>
      <c r="B327" s="67" t="s">
        <v>659</v>
      </c>
      <c r="C327" s="34" t="s">
        <v>183</v>
      </c>
      <c r="H327" s="31"/>
      <c r="I327" s="32"/>
      <c r="J327" s="32"/>
      <c r="K327" s="32"/>
      <c r="L327" s="32"/>
      <c r="M327" s="32"/>
      <c r="N327" s="32"/>
    </row>
    <row r="328" spans="1:14" outlineLevel="1" x14ac:dyDescent="0.25">
      <c r="A328" s="47" t="s">
        <v>660</v>
      </c>
      <c r="B328" s="67" t="s">
        <v>661</v>
      </c>
      <c r="C328" s="34" t="s">
        <v>183</v>
      </c>
      <c r="H328" s="31"/>
      <c r="I328" s="32"/>
      <c r="J328" s="32"/>
      <c r="K328" s="32"/>
      <c r="L328" s="32"/>
      <c r="M328" s="32"/>
      <c r="N328" s="32"/>
    </row>
    <row r="329" spans="1:14" outlineLevel="1" x14ac:dyDescent="0.25">
      <c r="A329" s="47" t="s">
        <v>662</v>
      </c>
      <c r="B329" s="67" t="s">
        <v>663</v>
      </c>
      <c r="C329" s="34" t="s">
        <v>183</v>
      </c>
      <c r="H329" s="31"/>
      <c r="I329" s="32"/>
      <c r="J329" s="32"/>
      <c r="K329" s="32"/>
      <c r="L329" s="32"/>
      <c r="M329" s="32"/>
      <c r="N329" s="32"/>
    </row>
    <row r="330" spans="1:14" outlineLevel="1" x14ac:dyDescent="0.25">
      <c r="A330" s="47" t="s">
        <v>664</v>
      </c>
      <c r="B330" s="74" t="s">
        <v>665</v>
      </c>
      <c r="H330" s="31"/>
      <c r="I330" s="32"/>
      <c r="J330" s="32"/>
      <c r="K330" s="32"/>
      <c r="L330" s="32"/>
      <c r="M330" s="32"/>
      <c r="N330" s="32"/>
    </row>
    <row r="331" spans="1:14" outlineLevel="1" x14ac:dyDescent="0.25">
      <c r="A331" s="47" t="s">
        <v>666</v>
      </c>
      <c r="B331" s="74" t="s">
        <v>665</v>
      </c>
      <c r="H331" s="31"/>
      <c r="I331" s="32"/>
      <c r="J331" s="32"/>
      <c r="K331" s="32"/>
      <c r="L331" s="32"/>
      <c r="M331" s="32"/>
      <c r="N331" s="32"/>
    </row>
    <row r="332" spans="1:14" outlineLevel="1" x14ac:dyDescent="0.25">
      <c r="A332" s="47" t="s">
        <v>667</v>
      </c>
      <c r="B332" s="74" t="s">
        <v>665</v>
      </c>
      <c r="H332" s="31"/>
      <c r="I332" s="32"/>
      <c r="J332" s="32"/>
      <c r="K332" s="32"/>
      <c r="L332" s="32"/>
      <c r="M332" s="32"/>
      <c r="N332" s="32"/>
    </row>
    <row r="333" spans="1:14" outlineLevel="1" x14ac:dyDescent="0.25">
      <c r="A333" s="47" t="s">
        <v>668</v>
      </c>
      <c r="B333" s="74" t="s">
        <v>665</v>
      </c>
      <c r="H333" s="31"/>
      <c r="I333" s="32"/>
      <c r="J333" s="32"/>
      <c r="K333" s="32"/>
      <c r="L333" s="32"/>
      <c r="M333" s="32"/>
      <c r="N333" s="32"/>
    </row>
    <row r="334" spans="1:14" outlineLevel="1" x14ac:dyDescent="0.25">
      <c r="A334" s="47" t="s">
        <v>669</v>
      </c>
      <c r="B334" s="74" t="s">
        <v>665</v>
      </c>
      <c r="H334" s="31"/>
      <c r="I334" s="32"/>
      <c r="J334" s="32"/>
      <c r="K334" s="32"/>
      <c r="L334" s="32"/>
      <c r="M334" s="32"/>
      <c r="N334" s="32"/>
    </row>
    <row r="335" spans="1:14" outlineLevel="1" x14ac:dyDescent="0.25">
      <c r="A335" s="47" t="s">
        <v>670</v>
      </c>
      <c r="B335" s="74" t="s">
        <v>665</v>
      </c>
      <c r="H335" s="31"/>
      <c r="I335" s="32"/>
      <c r="J335" s="32"/>
      <c r="K335" s="32"/>
      <c r="L335" s="32"/>
      <c r="M335" s="32"/>
      <c r="N335" s="32"/>
    </row>
    <row r="336" spans="1:14" outlineLevel="1" x14ac:dyDescent="0.25">
      <c r="A336" s="47" t="s">
        <v>671</v>
      </c>
      <c r="B336" s="74" t="s">
        <v>665</v>
      </c>
      <c r="H336" s="31"/>
      <c r="I336" s="32"/>
      <c r="J336" s="32"/>
      <c r="K336" s="32"/>
      <c r="L336" s="32"/>
      <c r="M336" s="32"/>
      <c r="N336" s="32"/>
    </row>
    <row r="337" spans="1:14" outlineLevel="1" x14ac:dyDescent="0.25">
      <c r="A337" s="47" t="s">
        <v>672</v>
      </c>
      <c r="B337" s="74" t="s">
        <v>665</v>
      </c>
      <c r="H337" s="31"/>
      <c r="I337" s="32"/>
      <c r="J337" s="32"/>
      <c r="K337" s="32"/>
      <c r="L337" s="32"/>
      <c r="M337" s="32"/>
      <c r="N337" s="32"/>
    </row>
    <row r="338" spans="1:14" outlineLevel="1" x14ac:dyDescent="0.25">
      <c r="A338" s="47" t="s">
        <v>673</v>
      </c>
      <c r="B338" s="74" t="s">
        <v>665</v>
      </c>
      <c r="H338" s="31"/>
      <c r="I338" s="32"/>
      <c r="J338" s="32"/>
      <c r="K338" s="32"/>
      <c r="L338" s="32"/>
      <c r="M338" s="32"/>
      <c r="N338" s="32"/>
    </row>
    <row r="339" spans="1:14" outlineLevel="1" x14ac:dyDescent="0.25">
      <c r="A339" s="47" t="s">
        <v>674</v>
      </c>
      <c r="B339" s="74" t="s">
        <v>665</v>
      </c>
      <c r="H339" s="31"/>
      <c r="I339" s="32"/>
      <c r="J339" s="32"/>
      <c r="K339" s="32"/>
      <c r="L339" s="32"/>
      <c r="M339" s="32"/>
      <c r="N339" s="32"/>
    </row>
    <row r="340" spans="1:14" outlineLevel="1" x14ac:dyDescent="0.25">
      <c r="A340" s="47" t="s">
        <v>675</v>
      </c>
      <c r="B340" s="74" t="s">
        <v>665</v>
      </c>
      <c r="H340" s="31"/>
      <c r="I340" s="32"/>
      <c r="J340" s="32"/>
      <c r="K340" s="32"/>
      <c r="L340" s="32"/>
      <c r="M340" s="32"/>
      <c r="N340" s="32"/>
    </row>
    <row r="341" spans="1:14" outlineLevel="1" x14ac:dyDescent="0.25">
      <c r="A341" s="47" t="s">
        <v>676</v>
      </c>
      <c r="B341" s="74" t="s">
        <v>665</v>
      </c>
      <c r="H341" s="31"/>
      <c r="I341" s="32"/>
      <c r="J341" s="32"/>
      <c r="K341" s="32"/>
      <c r="L341" s="32"/>
      <c r="M341" s="32"/>
      <c r="N341" s="32"/>
    </row>
    <row r="342" spans="1:14" outlineLevel="1" x14ac:dyDescent="0.25">
      <c r="A342" s="47" t="s">
        <v>677</v>
      </c>
      <c r="B342" s="74" t="s">
        <v>665</v>
      </c>
      <c r="H342" s="31"/>
      <c r="I342" s="32"/>
      <c r="J342" s="32"/>
      <c r="K342" s="32"/>
      <c r="L342" s="32"/>
      <c r="M342" s="32"/>
      <c r="N342" s="32"/>
    </row>
    <row r="343" spans="1:14" outlineLevel="1" x14ac:dyDescent="0.25">
      <c r="A343" s="47" t="s">
        <v>678</v>
      </c>
      <c r="B343" s="74" t="s">
        <v>665</v>
      </c>
      <c r="H343" s="31"/>
      <c r="I343" s="32"/>
      <c r="J343" s="32"/>
      <c r="K343" s="32"/>
      <c r="L343" s="32"/>
      <c r="M343" s="32"/>
      <c r="N343" s="32"/>
    </row>
    <row r="344" spans="1:14" outlineLevel="1" x14ac:dyDescent="0.25">
      <c r="A344" s="47" t="s">
        <v>679</v>
      </c>
      <c r="B344" s="74" t="s">
        <v>665</v>
      </c>
      <c r="H344" s="31"/>
      <c r="I344" s="32"/>
      <c r="J344" s="32"/>
      <c r="K344" s="32"/>
      <c r="L344" s="32"/>
      <c r="M344" s="32"/>
      <c r="N344" s="32"/>
    </row>
    <row r="345" spans="1:14" outlineLevel="1" x14ac:dyDescent="0.25">
      <c r="A345" s="47" t="s">
        <v>680</v>
      </c>
      <c r="B345" s="74" t="s">
        <v>665</v>
      </c>
      <c r="H345" s="31"/>
      <c r="I345" s="32"/>
      <c r="J345" s="32"/>
      <c r="K345" s="32"/>
      <c r="L345" s="32"/>
      <c r="M345" s="32"/>
      <c r="N345" s="32"/>
    </row>
    <row r="346" spans="1:14" outlineLevel="1" x14ac:dyDescent="0.25">
      <c r="A346" s="47" t="s">
        <v>681</v>
      </c>
      <c r="B346" s="74" t="s">
        <v>665</v>
      </c>
      <c r="H346" s="31"/>
      <c r="I346" s="32"/>
      <c r="J346" s="32"/>
      <c r="K346" s="32"/>
      <c r="L346" s="32"/>
      <c r="M346" s="32"/>
      <c r="N346" s="32"/>
    </row>
    <row r="347" spans="1:14" outlineLevel="1" x14ac:dyDescent="0.25">
      <c r="A347" s="47" t="s">
        <v>682</v>
      </c>
      <c r="B347" s="74" t="s">
        <v>665</v>
      </c>
      <c r="H347" s="31"/>
      <c r="I347" s="32"/>
      <c r="J347" s="32"/>
      <c r="K347" s="32"/>
      <c r="L347" s="32"/>
      <c r="M347" s="32"/>
      <c r="N347" s="32"/>
    </row>
    <row r="348" spans="1:14" outlineLevel="1" x14ac:dyDescent="0.25">
      <c r="A348" s="47" t="s">
        <v>683</v>
      </c>
      <c r="B348" s="74" t="s">
        <v>665</v>
      </c>
      <c r="H348" s="31"/>
      <c r="I348" s="32"/>
      <c r="J348" s="32"/>
      <c r="K348" s="32"/>
      <c r="L348" s="32"/>
      <c r="M348" s="32"/>
      <c r="N348" s="32"/>
    </row>
    <row r="349" spans="1:14" outlineLevel="1" x14ac:dyDescent="0.25">
      <c r="A349" s="47" t="s">
        <v>684</v>
      </c>
      <c r="B349" s="74" t="s">
        <v>665</v>
      </c>
      <c r="H349" s="31"/>
      <c r="I349" s="32"/>
      <c r="J349" s="32"/>
      <c r="K349" s="32"/>
      <c r="L349" s="32"/>
      <c r="M349" s="32"/>
      <c r="N349" s="32"/>
    </row>
    <row r="350" spans="1:14" outlineLevel="1" x14ac:dyDescent="0.25">
      <c r="A350" s="47" t="s">
        <v>685</v>
      </c>
      <c r="B350" s="74" t="s">
        <v>665</v>
      </c>
      <c r="H350" s="31"/>
      <c r="I350" s="32"/>
      <c r="J350" s="32"/>
      <c r="K350" s="32"/>
      <c r="L350" s="32"/>
      <c r="M350" s="32"/>
      <c r="N350" s="32"/>
    </row>
    <row r="351" spans="1:14" outlineLevel="1" x14ac:dyDescent="0.25">
      <c r="A351" s="47" t="s">
        <v>686</v>
      </c>
      <c r="B351" s="74" t="s">
        <v>665</v>
      </c>
      <c r="H351" s="31"/>
      <c r="I351" s="32"/>
      <c r="J351" s="32"/>
      <c r="K351" s="32"/>
      <c r="L351" s="32"/>
      <c r="M351" s="32"/>
      <c r="N351" s="32"/>
    </row>
    <row r="352" spans="1:14" outlineLevel="1" x14ac:dyDescent="0.25">
      <c r="A352" s="47" t="s">
        <v>687</v>
      </c>
      <c r="B352" s="74" t="s">
        <v>665</v>
      </c>
      <c r="H352" s="31"/>
      <c r="I352" s="32"/>
      <c r="J352" s="32"/>
      <c r="K352" s="32"/>
      <c r="L352" s="32"/>
      <c r="M352" s="32"/>
      <c r="N352" s="32"/>
    </row>
    <row r="353" spans="1:14" outlineLevel="1" x14ac:dyDescent="0.25">
      <c r="A353" s="47" t="s">
        <v>688</v>
      </c>
      <c r="B353" s="74" t="s">
        <v>665</v>
      </c>
      <c r="H353" s="31"/>
      <c r="I353" s="32"/>
      <c r="J353" s="32"/>
      <c r="K353" s="32"/>
      <c r="L353" s="32"/>
      <c r="M353" s="32"/>
      <c r="N353" s="32"/>
    </row>
    <row r="354" spans="1:14" outlineLevel="1" x14ac:dyDescent="0.25">
      <c r="A354" s="47" t="s">
        <v>689</v>
      </c>
      <c r="B354" s="74" t="s">
        <v>665</v>
      </c>
      <c r="H354" s="31"/>
      <c r="I354" s="32"/>
      <c r="J354" s="32"/>
      <c r="K354" s="32"/>
      <c r="L354" s="32"/>
      <c r="M354" s="32"/>
      <c r="N354" s="32"/>
    </row>
    <row r="355" spans="1:14" outlineLevel="1" x14ac:dyDescent="0.25">
      <c r="A355" s="47" t="s">
        <v>690</v>
      </c>
      <c r="B355" s="74" t="s">
        <v>665</v>
      </c>
      <c r="H355" s="31"/>
      <c r="I355" s="32"/>
      <c r="J355" s="32"/>
      <c r="K355" s="32"/>
      <c r="L355" s="32"/>
      <c r="M355" s="32"/>
      <c r="N355" s="32"/>
    </row>
    <row r="356" spans="1:14" outlineLevel="1" x14ac:dyDescent="0.25">
      <c r="A356" s="47" t="s">
        <v>691</v>
      </c>
      <c r="B356" s="74" t="s">
        <v>665</v>
      </c>
      <c r="H356" s="31"/>
      <c r="I356" s="32"/>
      <c r="J356" s="32"/>
      <c r="K356" s="32"/>
      <c r="L356" s="32"/>
      <c r="M356" s="32"/>
      <c r="N356" s="32"/>
    </row>
    <row r="357" spans="1:14" outlineLevel="1" x14ac:dyDescent="0.25">
      <c r="A357" s="47" t="s">
        <v>692</v>
      </c>
      <c r="B357" s="74" t="s">
        <v>665</v>
      </c>
      <c r="H357" s="31"/>
      <c r="I357" s="32"/>
      <c r="J357" s="32"/>
      <c r="K357" s="32"/>
      <c r="L357" s="32"/>
      <c r="M357" s="32"/>
      <c r="N357" s="32"/>
    </row>
    <row r="358" spans="1:14" outlineLevel="1" x14ac:dyDescent="0.25">
      <c r="A358" s="47" t="s">
        <v>693</v>
      </c>
      <c r="B358" s="74" t="s">
        <v>665</v>
      </c>
      <c r="H358" s="31"/>
      <c r="I358" s="32"/>
      <c r="J358" s="32"/>
      <c r="K358" s="32"/>
      <c r="L358" s="32"/>
      <c r="M358" s="32"/>
      <c r="N358" s="32"/>
    </row>
    <row r="359" spans="1:14" outlineLevel="1" x14ac:dyDescent="0.25">
      <c r="A359" s="47" t="s">
        <v>694</v>
      </c>
      <c r="B359" s="74" t="s">
        <v>665</v>
      </c>
      <c r="H359" s="31"/>
      <c r="I359" s="32"/>
      <c r="J359" s="32"/>
      <c r="K359" s="32"/>
      <c r="L359" s="32"/>
      <c r="M359" s="32"/>
      <c r="N359" s="32"/>
    </row>
    <row r="360" spans="1:14" outlineLevel="1" x14ac:dyDescent="0.25">
      <c r="A360" s="47" t="s">
        <v>695</v>
      </c>
      <c r="B360" s="74" t="s">
        <v>665</v>
      </c>
      <c r="H360" s="31"/>
      <c r="I360" s="32"/>
      <c r="J360" s="32"/>
      <c r="K360" s="32"/>
      <c r="L360" s="32"/>
      <c r="M360" s="32"/>
      <c r="N360" s="32"/>
    </row>
    <row r="361" spans="1:14" outlineLevel="1" x14ac:dyDescent="0.25">
      <c r="A361" s="47" t="s">
        <v>696</v>
      </c>
      <c r="B361" s="74" t="s">
        <v>665</v>
      </c>
      <c r="H361" s="31"/>
      <c r="I361" s="32"/>
      <c r="J361" s="32"/>
      <c r="K361" s="32"/>
      <c r="L361" s="32"/>
      <c r="M361" s="32"/>
      <c r="N361" s="32"/>
    </row>
    <row r="362" spans="1:14" outlineLevel="1" x14ac:dyDescent="0.25">
      <c r="A362" s="47" t="s">
        <v>697</v>
      </c>
      <c r="B362" s="74" t="s">
        <v>665</v>
      </c>
      <c r="H362" s="31"/>
      <c r="I362" s="32"/>
      <c r="J362" s="32"/>
      <c r="K362" s="32"/>
      <c r="L362" s="32"/>
      <c r="M362" s="32"/>
      <c r="N362" s="32"/>
    </row>
    <row r="363" spans="1:14" outlineLevel="1" x14ac:dyDescent="0.25">
      <c r="A363" s="47" t="s">
        <v>698</v>
      </c>
      <c r="B363" s="74" t="s">
        <v>665</v>
      </c>
      <c r="H363" s="31"/>
      <c r="I363" s="32"/>
      <c r="J363" s="32"/>
      <c r="K363" s="32"/>
      <c r="L363" s="32"/>
      <c r="M363" s="32"/>
      <c r="N363" s="32"/>
    </row>
    <row r="364" spans="1:14" outlineLevel="1" x14ac:dyDescent="0.25">
      <c r="A364" s="47" t="s">
        <v>699</v>
      </c>
      <c r="B364" s="74" t="s">
        <v>665</v>
      </c>
      <c r="H364" s="31"/>
      <c r="I364" s="32"/>
      <c r="J364" s="32"/>
      <c r="K364" s="32"/>
      <c r="L364" s="32"/>
      <c r="M364" s="32"/>
      <c r="N364" s="32"/>
    </row>
    <row r="365" spans="1:14" outlineLevel="1" x14ac:dyDescent="0.25">
      <c r="A365" s="47" t="s">
        <v>700</v>
      </c>
      <c r="B365" s="74" t="s">
        <v>665</v>
      </c>
      <c r="H365" s="31"/>
      <c r="I365" s="32"/>
      <c r="J365" s="32"/>
      <c r="K365" s="32"/>
      <c r="L365" s="32"/>
      <c r="M365" s="32"/>
      <c r="N365" s="32"/>
    </row>
    <row r="366" spans="1:14" x14ac:dyDescent="0.25">
      <c r="A366" s="47"/>
      <c r="H366" s="31"/>
      <c r="I366" s="32"/>
      <c r="J366" s="32"/>
      <c r="K366" s="32"/>
      <c r="L366" s="32"/>
      <c r="M366" s="32"/>
      <c r="N366" s="32"/>
    </row>
    <row r="367" spans="1:14" x14ac:dyDescent="0.25">
      <c r="H367" s="31"/>
      <c r="I367" s="32"/>
      <c r="J367" s="32"/>
      <c r="K367" s="32"/>
      <c r="L367" s="32"/>
      <c r="M367" s="32"/>
      <c r="N367" s="32"/>
    </row>
    <row r="368" spans="1:14" x14ac:dyDescent="0.25">
      <c r="H368" s="31"/>
      <c r="I368" s="32"/>
      <c r="J368" s="32"/>
      <c r="K368" s="32"/>
      <c r="L368" s="32"/>
      <c r="M368" s="32"/>
      <c r="N368" s="32"/>
    </row>
    <row r="369" spans="8:8" s="32" customFormat="1" x14ac:dyDescent="0.25">
      <c r="H369" s="31"/>
    </row>
    <row r="370" spans="8:8" s="32" customFormat="1" x14ac:dyDescent="0.25">
      <c r="H370" s="31"/>
    </row>
    <row r="371" spans="8:8" s="32" customFormat="1" x14ac:dyDescent="0.25">
      <c r="H371" s="31"/>
    </row>
    <row r="372" spans="8:8" s="32" customFormat="1" x14ac:dyDescent="0.25">
      <c r="H372" s="31"/>
    </row>
    <row r="373" spans="8:8" s="32" customFormat="1" x14ac:dyDescent="0.25">
      <c r="H373" s="31"/>
    </row>
    <row r="374" spans="8:8" s="32" customFormat="1" x14ac:dyDescent="0.25">
      <c r="H374" s="31"/>
    </row>
    <row r="375" spans="8:8" s="32" customFormat="1" x14ac:dyDescent="0.25">
      <c r="H375" s="31"/>
    </row>
    <row r="376" spans="8:8" s="32" customFormat="1" x14ac:dyDescent="0.25">
      <c r="H376" s="31"/>
    </row>
    <row r="377" spans="8:8" s="32" customFormat="1" x14ac:dyDescent="0.25">
      <c r="H377" s="31"/>
    </row>
    <row r="378" spans="8:8" s="32" customFormat="1" x14ac:dyDescent="0.25">
      <c r="H378" s="31"/>
    </row>
    <row r="379" spans="8:8" s="32" customFormat="1" x14ac:dyDescent="0.25">
      <c r="H379" s="31"/>
    </row>
    <row r="380" spans="8:8" s="32" customFormat="1" x14ac:dyDescent="0.25">
      <c r="H380" s="31"/>
    </row>
    <row r="381" spans="8:8" s="32" customFormat="1" x14ac:dyDescent="0.25">
      <c r="H381" s="31"/>
    </row>
    <row r="382" spans="8:8" s="32" customFormat="1" x14ac:dyDescent="0.25">
      <c r="H382" s="31"/>
    </row>
    <row r="383" spans="8:8" s="32" customFormat="1" x14ac:dyDescent="0.25">
      <c r="H383" s="31"/>
    </row>
    <row r="384" spans="8:8" s="32" customFormat="1" x14ac:dyDescent="0.25">
      <c r="H384" s="31"/>
    </row>
    <row r="385" spans="8:8" s="32" customFormat="1" x14ac:dyDescent="0.25">
      <c r="H385" s="31"/>
    </row>
    <row r="386" spans="8:8" s="32" customFormat="1" x14ac:dyDescent="0.25">
      <c r="H386" s="31"/>
    </row>
    <row r="387" spans="8:8" s="32" customFormat="1" x14ac:dyDescent="0.25">
      <c r="H387" s="31"/>
    </row>
    <row r="388" spans="8:8" s="32" customFormat="1" x14ac:dyDescent="0.25">
      <c r="H388" s="31"/>
    </row>
    <row r="389" spans="8:8" s="32" customFormat="1" x14ac:dyDescent="0.25">
      <c r="H389" s="31"/>
    </row>
    <row r="390" spans="8:8" s="32" customFormat="1" x14ac:dyDescent="0.25">
      <c r="H390" s="31"/>
    </row>
    <row r="391" spans="8:8" s="32" customFormat="1" x14ac:dyDescent="0.25">
      <c r="H391" s="31"/>
    </row>
    <row r="392" spans="8:8" s="32" customFormat="1" x14ac:dyDescent="0.25">
      <c r="H392" s="31"/>
    </row>
    <row r="393" spans="8:8" s="32" customFormat="1" x14ac:dyDescent="0.25">
      <c r="H393" s="31"/>
    </row>
    <row r="394" spans="8:8" s="32" customFormat="1" x14ac:dyDescent="0.25">
      <c r="H394" s="31"/>
    </row>
    <row r="395" spans="8:8" s="32" customFormat="1" x14ac:dyDescent="0.25">
      <c r="H395" s="31"/>
    </row>
    <row r="396" spans="8:8" s="32" customFormat="1" x14ac:dyDescent="0.25">
      <c r="H396" s="31"/>
    </row>
    <row r="397" spans="8:8" s="32" customFormat="1" x14ac:dyDescent="0.25">
      <c r="H397" s="31"/>
    </row>
    <row r="398" spans="8:8" s="32" customFormat="1" x14ac:dyDescent="0.25">
      <c r="H398" s="31"/>
    </row>
    <row r="399" spans="8:8" s="32" customFormat="1" x14ac:dyDescent="0.25">
      <c r="H399" s="31"/>
    </row>
    <row r="400" spans="8:8" s="32" customFormat="1" x14ac:dyDescent="0.25">
      <c r="H400" s="31"/>
    </row>
    <row r="401" spans="8:8" s="32" customFormat="1" x14ac:dyDescent="0.25">
      <c r="H401" s="31"/>
    </row>
    <row r="402" spans="8:8" s="32" customFormat="1" x14ac:dyDescent="0.25">
      <c r="H402" s="31"/>
    </row>
    <row r="403" spans="8:8" s="32" customFormat="1" x14ac:dyDescent="0.25">
      <c r="H403" s="31"/>
    </row>
    <row r="404" spans="8:8" s="32" customFormat="1" x14ac:dyDescent="0.25">
      <c r="H404" s="31"/>
    </row>
    <row r="405" spans="8:8" s="32" customFormat="1" x14ac:dyDescent="0.25">
      <c r="H405" s="31"/>
    </row>
    <row r="406" spans="8:8" s="32" customFormat="1" x14ac:dyDescent="0.25">
      <c r="H406" s="31"/>
    </row>
    <row r="407" spans="8:8" s="32" customFormat="1" x14ac:dyDescent="0.25">
      <c r="H407" s="31"/>
    </row>
    <row r="408" spans="8:8" s="32" customFormat="1" x14ac:dyDescent="0.25">
      <c r="H408" s="31"/>
    </row>
    <row r="409" spans="8:8" s="32" customFormat="1" x14ac:dyDescent="0.25">
      <c r="H409" s="31"/>
    </row>
    <row r="410" spans="8:8" s="32" customFormat="1" x14ac:dyDescent="0.25">
      <c r="H410" s="31"/>
    </row>
    <row r="411" spans="8:8" s="32" customFormat="1" x14ac:dyDescent="0.25">
      <c r="H411" s="31"/>
    </row>
    <row r="412" spans="8:8" s="32" customFormat="1" x14ac:dyDescent="0.25">
      <c r="H412" s="31"/>
    </row>
    <row r="413" spans="8:8" s="32" customFormat="1" x14ac:dyDescent="0.25">
      <c r="H413" s="31"/>
    </row>
  </sheetData>
  <sheetProtection algorithmName="SHA-512" hashValue="mtF2dr1s8aE/vqqo0paFwhhhqg5H/4C8G+Yn0R7eK5z8R9KykZGh1+H87qt1AC47UyIw/SyMr+1snehK2j/sUg==" saltValue="NzsE/o7R9FIQu/38RY3ZQw==" spinCount="100000" sheet="1" formatColumns="0" formatRows="0" insertHyperlinks="0" sort="0" autoFilter="0" pivotTables="0"/>
  <protectedRanges>
    <protectedRange sqref="B315:D318 F313:G318 D313:D314" name="Range12_1"/>
    <protectedRange sqref="C240:C244 B221:C227 C229 C231:C238 B234:B238 C217:C219 B243:B284 C246:C284 B210:C215 G209:G215 F210:F215 C193:C208" name="Range10_1"/>
    <protectedRange sqref="B168:D172 F168:G172 D138 C164:D166" name="Range8_1"/>
    <protectedRange sqref="C89:D89 C93:D99 B101:D110 F101:G110 C112:D130 C147:D147 B132:D136" name="Range6_1"/>
    <protectedRange sqref="B20:B25" name="Basic Facts 2_1"/>
    <protectedRange sqref="C14:C25" name="Basic facts_1"/>
    <protectedRange sqref="C29:C30 C27 B31:C35 C38:C39" name="Regulatory Sumary_1"/>
    <protectedRange sqref="C3 C29:C30 C45:C51 D46:D51 F45:G51 C53:D57 B59:D64 F53:G57 F59:G64 C66:D66 C70:D76 B78:D87 F66:G76 F78:G87 C93:D99 B40:B43 C27 B31:C35 B20:C25 C38:C43 C14:C19 B49:B51" name="HTT General_1"/>
    <protectedRange sqref="C139:D146 C138 B158:D162 C148:D156" name="Range7_1"/>
    <protectedRange sqref="C174:C178 B180:D191 F180:G191" name="Range9_1"/>
    <protectedRange sqref="C312:C314 B321:G365" name="Range11_1"/>
    <protectedRange sqref="C45:C51 D46:G51 F45:G45 B49:B51" name="Range13_1"/>
  </protectedRanges>
  <dataValidations disablePrompts="1" count="3">
    <dataValidation type="list" allowBlank="1" showInputMessage="1" showErrorMessage="1" sqref="C299" xr:uid="{2344D3CD-A12D-481F-A031-45708D07EA93}">
      <formula1>M299:M302</formula1>
    </dataValidation>
    <dataValidation type="list" allowBlank="1" showInputMessage="1" showErrorMessage="1" sqref="C28" xr:uid="{C2291D6C-1C22-4870-AA02-9C848BA5AE57}">
      <formula1>$W$28:$W$30</formula1>
    </dataValidation>
    <dataValidation type="list" allowBlank="1" showInputMessage="1" showErrorMessage="1" sqref="W30" xr:uid="{D07FB959-D334-4C27-BF85-E469445B21EA}">
      <formula1>$M$28:$M$30</formula1>
    </dataValidation>
  </dataValidations>
  <hyperlinks>
    <hyperlink ref="B6" location="'A. HTT General'!B13" display="1. Basic Facts" xr:uid="{35537654-B956-4DEC-87EC-BD72C78A0E30}"/>
    <hyperlink ref="B7" location="'A. HTT General'!B26" display="2. Regulatory Summary" xr:uid="{7287CC44-7962-4CD7-ACC5-84216783856D}"/>
    <hyperlink ref="B8" location="'A. HTT General'!B36" display="3. General Cover Pool / Covered Bond Information" xr:uid="{81F1F913-F8B0-49C0-9D4C-62E7D83221F4}"/>
    <hyperlink ref="B9" location="'A. HTT General'!B285" display="4. References to Capital Requirements Regulation (CRR) 129(7)" xr:uid="{9D85B224-A543-47FB-ACFB-692DC724CE23}"/>
    <hyperlink ref="B11" location="'A. HTT General'!B319" display="6. Other relevant information" xr:uid="{03BBA9EE-5CA3-46C1-B6E2-24334FB600E4}"/>
    <hyperlink ref="C289" location="'A. HTT General'!A39" display="'A. HTT General'!A39" xr:uid="{5C5D47A5-5F59-4321-9781-1921408161C8}"/>
    <hyperlink ref="C291" location="'B1. HTT Mortgage Assets'!B43" display="'B1. HTT Mortgage Assets'!B43" xr:uid="{3AABA14B-A4BF-4151-9A42-DFCAD0422E6E}"/>
    <hyperlink ref="D291" location="'B2. HTT Public Sector Assets'!B48" display="'B2. HTT Public Sector Assets'!B48" xr:uid="{E026D1D1-47A7-4F80-ABBF-2C9CC0A25944}"/>
    <hyperlink ref="C292" location="'A. HTT General'!A52" display="'A. HTT General'!A52" xr:uid="{E776551D-C583-430D-B405-D0EFFD595D37}"/>
    <hyperlink ref="C297" location="'A. HTT General'!B163" display="'A. HTT General'!B163" xr:uid="{7E339674-623E-479A-8B42-395411EED963}"/>
    <hyperlink ref="C298" location="'A. HTT General'!B137" display="'A. HTT General'!B137" xr:uid="{1D9AAAA6-3409-4046-A0B1-85FA975221EF}"/>
    <hyperlink ref="C302" location="'C. HTT Harmonised Glossary'!B18" display="'C. HTT Harmonised Glossary'!B18" xr:uid="{2003826F-33E7-4C2C-8087-7E3A34B855EA}"/>
    <hyperlink ref="C303" location="'A. HTT General'!B65" display="'A. HTT General'!B65" xr:uid="{8625EA58-B7BC-4D9B-A078-7C74D27578E8}"/>
    <hyperlink ref="C304" location="'A. HTT General'!B88" display="'A. HTT General'!B88" xr:uid="{E7143860-5A9B-451C-AFAB-6BF35795B94A}"/>
    <hyperlink ref="C307" location="'B1. HTT Mortgage Assets'!B179" display="'B1. HTT Mortgage Assets'!B179" xr:uid="{72058E21-58B7-4E1B-8B3E-C6CF1A9149F8}"/>
    <hyperlink ref="D307" location="'B2. HTT Public Sector Assets'!B166" display="'B2. HTT Public Sector Assets'!B166" xr:uid="{BC935EC1-62B9-436D-8400-6B6891959A8B}"/>
    <hyperlink ref="B27" r:id="rId1" display="Basel Compliance (Y/N)" xr:uid="{F1EC2170-116B-4E96-BDA8-822659B62AF7}"/>
    <hyperlink ref="B29" r:id="rId2" xr:uid="{DC3C8D86-F8D5-4D9D-8DE0-C134B13F9399}"/>
    <hyperlink ref="B30" r:id="rId3" xr:uid="{0CEEB820-5889-49B5-9E36-E8FDFD124A74}"/>
    <hyperlink ref="B10" location="'A. HTT General'!B311" display="5. References to Capital Requirements Regulation (CRR) 129(1)" xr:uid="{6185806D-4A1B-423D-93D1-C6C2C8BBB32C}"/>
    <hyperlink ref="D293" location="'B1. HTT Mortgage Assets'!B424" display="'B1. HTT Mortgage Assets'!B424" xr:uid="{F2FDB381-898C-4D83-BE19-66AFAD67B14F}"/>
    <hyperlink ref="C293" location="'B1. HTT Mortgage Assets'!B186" display="'B1. HTT Mortgage Assets'!B186" xr:uid="{C962257C-737F-4783-B0B7-7129BBFF30D1}"/>
    <hyperlink ref="C288" location="'A. HTT General'!A38" display="'A. HTT General'!A38" xr:uid="{B1DB42ED-1B80-4110-A949-C492061B4916}"/>
    <hyperlink ref="C296" location="'A. HTT General'!B111" display="'A. HTT General'!B111" xr:uid="{C121F145-8CE1-4503-B348-BBCCF4B63895}"/>
    <hyperlink ref="D295" location="'B2. HTT Public Sector Assets'!B129" display="'B2. HTT Public Sector Assets'!B129" xr:uid="{64876874-A5CC-4019-9E3A-600C1BCF8358}"/>
    <hyperlink ref="C295" location="'B1. HTT Mortgage Assets'!B149" display="'B1. HTT Mortgage Assets'!B149" xr:uid="{4B5051D1-946C-40A8-B177-D23E96783463}"/>
    <hyperlink ref="C294" location="'C. HTT Harmonised Glossary'!B20" display="link to Glossary HG.1.15" xr:uid="{E98A7990-087B-4456-80F2-C1791527E607}"/>
    <hyperlink ref="C306" location="'A. HTT General'!B44" display="'A. HTT General'!B44" xr:uid="{4F0E4F50-F743-417F-848D-6314EC93D0B8}"/>
    <hyperlink ref="C300" location="'B1. HTT Mortgage Assets'!B215" display="215 LTV residential mortgage" xr:uid="{4E59D4F0-A25D-4FD4-ABE6-F37E1DF08DFC}"/>
    <hyperlink ref="D300" location="'B1. HTT Mortgage Assets'!B453" display="441 LTV Commercial Mortgage" xr:uid="{5D3741F2-765D-4294-9FC3-737F30D453F2}"/>
    <hyperlink ref="C301" location="'A. HTT General'!B230" display="230 Derivatives and Swaps" xr:uid="{544FE94D-4FD2-4195-8ADE-14DB8C300B22}"/>
    <hyperlink ref="B28" r:id="rId4" display="CBD Compliance (Y/N)" xr:uid="{094E7537-8633-49AF-A47D-28D1A42A9BDF}"/>
    <hyperlink ref="F293" location="'B2. HTT Public Sector Assets'!A18" display="'B2. HTT Public Sector Assets'!A18" xr:uid="{FDF77AC0-F639-4136-ACBB-A0DDAA97D725}"/>
    <hyperlink ref="G293" location="'B3. HTT Shipping Assets'!B116" display="'B3. HTT Shipping Assets'!B116" xr:uid="{CC4283D7-814E-42EA-A93C-0C4D49B56C9D}"/>
    <hyperlink ref="F295" location="'B3. HTT Shipping Assets'!B80" display="'B3. HTT Shipping Assets'!B80" xr:uid="{980B4355-6EA2-4B29-AAA1-31D06082F6C7}"/>
    <hyperlink ref="C305" location="'C. HTT Harmonised Glossary'!B12" display="link to Glossary HG 1.7" xr:uid="{ED372B0F-81F6-4559-A33B-B3DD0EAAB363}"/>
    <hyperlink ref="F307" location="'B3. HTT Shipping Assets'!B110" display="'B3. HTT Shipping Assets'!B110" xr:uid="{6C0EF610-41C8-4A0C-B6AD-07B0B16BFCD3}"/>
    <hyperlink ref="B44" location="'C. HTT Harmonised Glossary'!B6" display="2. Over-collateralisation (OC) " xr:uid="{7F8DCB0A-2B88-4143-BF55-F6E2AAD9F027}"/>
    <hyperlink ref="F300" location="'B2. HTT Public Sector Assets'!B147" display="147 for Public Sector Asset - type of debtor" xr:uid="{00FFC5D3-73F6-4B19-A3F3-DA76BB300362}"/>
    <hyperlink ref="C244" location="'F1. Sustainable M data'!A1" display="F1. Tab" xr:uid="{44B99B9E-307D-4E0A-B953-3FF392EB88A6}"/>
    <hyperlink ref="D244" location="'F2. Sustainable PS data'!A1" display="F2. Tab" xr:uid="{A0321EA1-2AAC-4D34-8486-4A51F364C33E}"/>
    <hyperlink ref="C17" r:id="rId5" display="https://www.bawaggroup.com/en/investor-relations" xr:uid="{17584AAA-72EF-47EE-BE73-3DC34AD32BF1}"/>
    <hyperlink ref="C30" r:id="rId6" display="https://www.coveredbondlabel.com/issuer/93-bawag" xr:uid="{D54A36C2-1BA7-42EE-98BD-C28E8D9B1527}"/>
    <hyperlink ref="C229" r:id="rId7" display="https://www.coveredbondlabel.com/issuer/93-bawag" xr:uid="{CB2B0F58-863F-40AA-A3B5-F9D438CFD6C4}"/>
    <hyperlink ref="C242" r:id="rId8" display="https://www.bawaggroup.com/en/esg" xr:uid="{7FF69966-3957-4E51-906A-83FD352E540D}"/>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621AB55-E75B-4536-A041-5BE2EDC57F0D}">
  <sheetPr codeName="Tabelle7">
    <tabColor rgb="FFE36E00"/>
  </sheetPr>
  <dimension ref="A1:N179"/>
  <sheetViews>
    <sheetView topLeftCell="A15" zoomScale="85" zoomScaleNormal="85" workbookViewId="0">
      <selection activeCell="C16" sqref="C16"/>
    </sheetView>
  </sheetViews>
  <sheetFormatPr defaultColWidth="8.85546875" defaultRowHeight="15" outlineLevelRow="1" x14ac:dyDescent="0.25"/>
  <cols>
    <col min="1" max="1" width="12" style="34" customWidth="1"/>
    <col min="2" max="2" width="60.7109375" style="34" customWidth="1"/>
    <col min="3" max="4" width="40.7109375" style="34" customWidth="1"/>
    <col min="5" max="5" width="7.28515625" style="34" customWidth="1"/>
    <col min="6" max="6" width="40.7109375" style="34" customWidth="1"/>
    <col min="7" max="7" width="40.7109375" style="31" customWidth="1"/>
    <col min="8" max="8" width="7.28515625" style="34" customWidth="1"/>
    <col min="9" max="9" width="71.85546875" style="34" customWidth="1"/>
    <col min="10" max="11" width="47.7109375" style="34" customWidth="1"/>
    <col min="12" max="12" width="7.28515625" style="34" customWidth="1"/>
    <col min="13" max="13" width="25.7109375" style="34" customWidth="1"/>
    <col min="14" max="14" width="25.7109375" style="31" customWidth="1"/>
    <col min="15" max="16384" width="8.85546875" style="32"/>
  </cols>
  <sheetData>
    <row r="1" spans="1:14" ht="31.5" x14ac:dyDescent="0.25">
      <c r="A1" s="1" t="s">
        <v>746</v>
      </c>
      <c r="B1" s="1"/>
      <c r="C1" s="31"/>
      <c r="D1" s="31"/>
      <c r="E1" s="31"/>
      <c r="F1" s="22" t="s">
        <v>170</v>
      </c>
      <c r="H1" s="31"/>
      <c r="I1" s="1"/>
      <c r="J1" s="31"/>
      <c r="K1" s="31"/>
      <c r="L1" s="31"/>
      <c r="M1" s="31"/>
    </row>
    <row r="2" spans="1:14" ht="15.75" thickBot="1" x14ac:dyDescent="0.3">
      <c r="A2" s="31"/>
      <c r="B2" s="31"/>
      <c r="C2" s="31"/>
      <c r="D2" s="31"/>
      <c r="E2" s="31"/>
      <c r="F2" s="31"/>
      <c r="H2" s="2"/>
      <c r="L2" s="31"/>
      <c r="M2" s="31"/>
    </row>
    <row r="3" spans="1:14" ht="19.5" thickBot="1" x14ac:dyDescent="0.3">
      <c r="A3" s="35"/>
      <c r="B3" s="36" t="s">
        <v>171</v>
      </c>
      <c r="C3" s="105" t="s">
        <v>339</v>
      </c>
      <c r="D3" s="35"/>
      <c r="E3" s="35"/>
      <c r="F3" s="35"/>
      <c r="G3" s="35"/>
      <c r="H3" s="2"/>
      <c r="L3" s="31"/>
      <c r="M3" s="31"/>
    </row>
    <row r="4" spans="1:14" ht="15.75" thickBot="1" x14ac:dyDescent="0.3">
      <c r="H4" s="2"/>
      <c r="L4" s="31"/>
      <c r="M4" s="31"/>
    </row>
    <row r="5" spans="1:14" ht="18.75" x14ac:dyDescent="0.25">
      <c r="B5" s="38" t="s">
        <v>747</v>
      </c>
      <c r="C5" s="37"/>
      <c r="E5" s="39"/>
      <c r="F5" s="39"/>
      <c r="H5" s="2"/>
      <c r="L5" s="31"/>
      <c r="M5" s="31"/>
    </row>
    <row r="6" spans="1:14" ht="15.75" thickBot="1" x14ac:dyDescent="0.3">
      <c r="B6" s="42" t="s">
        <v>748</v>
      </c>
      <c r="H6" s="2"/>
      <c r="L6" s="31"/>
      <c r="M6" s="31"/>
    </row>
    <row r="7" spans="1:14" s="116" customFormat="1" x14ac:dyDescent="0.25">
      <c r="A7" s="34"/>
      <c r="B7" s="115"/>
      <c r="C7" s="34"/>
      <c r="D7" s="34"/>
      <c r="E7" s="34"/>
      <c r="F7" s="34"/>
      <c r="G7" s="31"/>
      <c r="H7" s="2"/>
      <c r="I7" s="34"/>
      <c r="J7" s="34"/>
      <c r="K7" s="34"/>
      <c r="L7" s="31"/>
      <c r="M7" s="31"/>
      <c r="N7" s="31"/>
    </row>
    <row r="8" spans="1:14" ht="37.5" x14ac:dyDescent="0.25">
      <c r="A8" s="44" t="s">
        <v>180</v>
      </c>
      <c r="B8" s="44" t="s">
        <v>748</v>
      </c>
      <c r="C8" s="45"/>
      <c r="D8" s="45"/>
      <c r="E8" s="45"/>
      <c r="F8" s="45"/>
      <c r="G8" s="46"/>
      <c r="H8" s="2"/>
      <c r="I8" s="51"/>
      <c r="J8" s="39"/>
      <c r="K8" s="39"/>
      <c r="L8" s="39"/>
      <c r="M8" s="39"/>
    </row>
    <row r="9" spans="1:14" ht="15" customHeight="1" x14ac:dyDescent="0.25">
      <c r="A9" s="56"/>
      <c r="B9" s="57" t="s">
        <v>749</v>
      </c>
      <c r="C9" s="56"/>
      <c r="D9" s="56"/>
      <c r="E9" s="56"/>
      <c r="F9" s="59"/>
      <c r="G9" s="59"/>
      <c r="H9" s="2"/>
      <c r="I9" s="51"/>
      <c r="J9" s="77"/>
      <c r="K9" s="77"/>
      <c r="L9" s="77"/>
      <c r="M9" s="78"/>
      <c r="N9" s="78"/>
    </row>
    <row r="10" spans="1:14" x14ac:dyDescent="0.25">
      <c r="A10" s="47" t="s">
        <v>750</v>
      </c>
      <c r="B10" s="47" t="s">
        <v>751</v>
      </c>
      <c r="C10" s="138">
        <v>4041</v>
      </c>
      <c r="E10" s="51"/>
      <c r="F10" s="51"/>
      <c r="H10" s="2"/>
      <c r="I10" s="51"/>
      <c r="L10" s="51"/>
      <c r="M10" s="51"/>
    </row>
    <row r="11" spans="1:14" outlineLevel="1" x14ac:dyDescent="0.25">
      <c r="A11" s="47" t="s">
        <v>752</v>
      </c>
      <c r="B11" s="106" t="s">
        <v>701</v>
      </c>
      <c r="C11" s="108"/>
      <c r="E11" s="51"/>
      <c r="F11" s="51"/>
      <c r="H11" s="2"/>
      <c r="I11" s="51"/>
      <c r="L11" s="51"/>
      <c r="M11" s="51"/>
    </row>
    <row r="12" spans="1:14" outlineLevel="1" x14ac:dyDescent="0.25">
      <c r="A12" s="47" t="s">
        <v>753</v>
      </c>
      <c r="B12" s="106" t="s">
        <v>702</v>
      </c>
      <c r="C12" s="108"/>
      <c r="E12" s="51"/>
      <c r="F12" s="51"/>
      <c r="H12" s="2"/>
      <c r="I12" s="51"/>
      <c r="L12" s="51"/>
      <c r="M12" s="51"/>
    </row>
    <row r="13" spans="1:14" outlineLevel="1" x14ac:dyDescent="0.25">
      <c r="A13" s="47" t="s">
        <v>754</v>
      </c>
      <c r="E13" s="51"/>
      <c r="F13" s="51"/>
      <c r="H13" s="2"/>
      <c r="I13" s="51"/>
      <c r="L13" s="51"/>
      <c r="M13" s="51"/>
    </row>
    <row r="14" spans="1:14" outlineLevel="1" x14ac:dyDescent="0.25">
      <c r="A14" s="47" t="s">
        <v>755</v>
      </c>
      <c r="E14" s="51"/>
      <c r="F14" s="51"/>
      <c r="H14" s="2"/>
      <c r="I14" s="51"/>
      <c r="L14" s="51"/>
      <c r="M14" s="51"/>
    </row>
    <row r="15" spans="1:14" outlineLevel="1" x14ac:dyDescent="0.25">
      <c r="A15" s="47" t="s">
        <v>756</v>
      </c>
      <c r="E15" s="51"/>
      <c r="F15" s="51"/>
      <c r="H15" s="2"/>
      <c r="I15" s="51"/>
      <c r="L15" s="51"/>
      <c r="M15" s="51"/>
    </row>
    <row r="16" spans="1:14" outlineLevel="1" x14ac:dyDescent="0.25">
      <c r="A16" s="47" t="s">
        <v>757</v>
      </c>
      <c r="E16" s="51"/>
      <c r="F16" s="51"/>
      <c r="H16" s="2"/>
      <c r="I16" s="51"/>
      <c r="L16" s="51"/>
      <c r="M16" s="51"/>
    </row>
    <row r="17" spans="1:14" outlineLevel="1" x14ac:dyDescent="0.25">
      <c r="A17" s="47" t="s">
        <v>758</v>
      </c>
      <c r="E17" s="51"/>
      <c r="F17" s="51"/>
      <c r="H17" s="2"/>
      <c r="I17" s="51"/>
      <c r="L17" s="51"/>
      <c r="M17" s="51"/>
    </row>
    <row r="18" spans="1:14" x14ac:dyDescent="0.25">
      <c r="A18" s="56"/>
      <c r="B18" s="56" t="s">
        <v>759</v>
      </c>
      <c r="C18" s="56" t="s">
        <v>744</v>
      </c>
      <c r="D18" s="56" t="s">
        <v>760</v>
      </c>
      <c r="E18" s="56"/>
      <c r="F18" s="56" t="s">
        <v>761</v>
      </c>
      <c r="G18" s="56" t="s">
        <v>762</v>
      </c>
      <c r="H18" s="2"/>
      <c r="I18" s="112"/>
      <c r="J18" s="77"/>
      <c r="K18" s="77"/>
      <c r="L18" s="39"/>
      <c r="M18" s="77"/>
      <c r="N18" s="77"/>
    </row>
    <row r="19" spans="1:14" x14ac:dyDescent="0.25">
      <c r="A19" s="47" t="s">
        <v>763</v>
      </c>
      <c r="B19" s="47" t="s">
        <v>764</v>
      </c>
      <c r="C19" s="114">
        <v>642.76236537490797</v>
      </c>
      <c r="D19" s="145"/>
      <c r="E19" s="145"/>
      <c r="F19" s="147"/>
      <c r="G19" s="147"/>
      <c r="H19" s="2"/>
      <c r="I19" s="51"/>
      <c r="L19" s="77"/>
      <c r="M19" s="78"/>
      <c r="N19" s="78"/>
    </row>
    <row r="20" spans="1:14" x14ac:dyDescent="0.25">
      <c r="A20" s="77"/>
      <c r="B20" s="112"/>
      <c r="C20" s="145"/>
      <c r="D20" s="145"/>
      <c r="E20" s="145"/>
      <c r="F20" s="147"/>
      <c r="G20" s="147"/>
      <c r="H20" s="2"/>
      <c r="I20" s="112"/>
      <c r="J20" s="77"/>
      <c r="K20" s="77"/>
      <c r="L20" s="77"/>
      <c r="M20" s="78"/>
      <c r="N20" s="78"/>
    </row>
    <row r="21" spans="1:14" x14ac:dyDescent="0.25">
      <c r="B21" s="47" t="s">
        <v>745</v>
      </c>
      <c r="C21" s="77"/>
      <c r="D21" s="77"/>
      <c r="E21" s="77"/>
      <c r="F21" s="78"/>
      <c r="G21" s="78"/>
      <c r="H21" s="2"/>
      <c r="I21" s="51"/>
      <c r="J21" s="77"/>
      <c r="K21" s="77"/>
      <c r="L21" s="77"/>
      <c r="M21" s="78"/>
      <c r="N21" s="78"/>
    </row>
    <row r="22" spans="1:14" x14ac:dyDescent="0.25">
      <c r="A22" s="47" t="s">
        <v>765</v>
      </c>
      <c r="B22" s="130" t="s">
        <v>1025</v>
      </c>
      <c r="C22" s="114">
        <v>61.780909899999997</v>
      </c>
      <c r="D22" s="138">
        <v>1167</v>
      </c>
      <c r="E22" s="51"/>
      <c r="F22" s="69">
        <f>IF($C$37=0,"",IF(C22="[for completion]","",C22/$C$37))</f>
        <v>2.3785649202736722E-2</v>
      </c>
      <c r="G22" s="69">
        <f>IF($D$37=0,"",IF(D22="[for completion]","",D22/$D$37))</f>
        <v>0.28878990348923533</v>
      </c>
      <c r="H22" s="2"/>
      <c r="I22" s="51"/>
      <c r="L22" s="51"/>
      <c r="M22" s="70"/>
      <c r="N22" s="70"/>
    </row>
    <row r="23" spans="1:14" x14ac:dyDescent="0.25">
      <c r="A23" s="47" t="s">
        <v>766</v>
      </c>
      <c r="B23" s="130" t="s">
        <v>1026</v>
      </c>
      <c r="C23" s="114">
        <v>236.88504737000014</v>
      </c>
      <c r="D23" s="138">
        <v>1312</v>
      </c>
      <c r="E23" s="51"/>
      <c r="F23" s="69">
        <f t="shared" ref="F23:F36" si="0">IF($C$37=0,"",IF(C23="[for completion]","",C23/$C$37))</f>
        <v>9.1200738986145849E-2</v>
      </c>
      <c r="G23" s="69">
        <f t="shared" ref="G23:G36" si="1">IF($D$37=0,"",IF(D23="[for completion]","",D23/$D$37))</f>
        <v>0.32467211086364761</v>
      </c>
      <c r="H23" s="2"/>
      <c r="I23" s="51"/>
      <c r="L23" s="51"/>
      <c r="M23" s="70"/>
      <c r="N23" s="70"/>
    </row>
    <row r="24" spans="1:14" x14ac:dyDescent="0.25">
      <c r="A24" s="47" t="s">
        <v>767</v>
      </c>
      <c r="B24" s="130" t="s">
        <v>1027</v>
      </c>
      <c r="C24" s="114">
        <v>236.63001186999981</v>
      </c>
      <c r="D24" s="138">
        <v>605</v>
      </c>
      <c r="F24" s="69">
        <f t="shared" si="0"/>
        <v>9.1102550323222772E-2</v>
      </c>
      <c r="G24" s="69">
        <f t="shared" si="1"/>
        <v>0.14971541697599605</v>
      </c>
      <c r="H24" s="2"/>
      <c r="I24" s="51"/>
      <c r="M24" s="70"/>
      <c r="N24" s="70"/>
    </row>
    <row r="25" spans="1:14" x14ac:dyDescent="0.25">
      <c r="A25" s="47" t="s">
        <v>768</v>
      </c>
      <c r="B25" s="130" t="s">
        <v>1028</v>
      </c>
      <c r="C25" s="114">
        <v>359.32464623999988</v>
      </c>
      <c r="D25" s="138">
        <v>513</v>
      </c>
      <c r="E25" s="66"/>
      <c r="F25" s="69">
        <f t="shared" si="0"/>
        <v>0.13833998235370937</v>
      </c>
      <c r="G25" s="69">
        <f t="shared" si="1"/>
        <v>0.12694877505567928</v>
      </c>
      <c r="H25" s="2"/>
      <c r="I25" s="51"/>
      <c r="L25" s="66"/>
      <c r="M25" s="70"/>
      <c r="N25" s="70"/>
    </row>
    <row r="26" spans="1:14" x14ac:dyDescent="0.25">
      <c r="A26" s="47" t="s">
        <v>769</v>
      </c>
      <c r="B26" s="130" t="s">
        <v>1029</v>
      </c>
      <c r="C26" s="114">
        <v>769.13283627999988</v>
      </c>
      <c r="D26" s="138">
        <v>394</v>
      </c>
      <c r="E26" s="66"/>
      <c r="F26" s="69">
        <f t="shared" si="0"/>
        <v>0.29611612816440591</v>
      </c>
      <c r="G26" s="69">
        <f t="shared" si="1"/>
        <v>9.7500618658747831E-2</v>
      </c>
      <c r="H26" s="2"/>
      <c r="I26" s="51"/>
      <c r="L26" s="66"/>
      <c r="M26" s="70"/>
      <c r="N26" s="70"/>
    </row>
    <row r="27" spans="1:14" x14ac:dyDescent="0.25">
      <c r="A27" s="47" t="s">
        <v>770</v>
      </c>
      <c r="B27" s="130" t="s">
        <v>1030</v>
      </c>
      <c r="C27" s="114">
        <v>933.64926681999987</v>
      </c>
      <c r="D27" s="138">
        <v>50</v>
      </c>
      <c r="E27" s="66"/>
      <c r="F27" s="69">
        <f t="shared" si="0"/>
        <v>0.35945495096977931</v>
      </c>
      <c r="G27" s="69">
        <f t="shared" si="1"/>
        <v>1.2373174956693888E-2</v>
      </c>
      <c r="H27" s="2"/>
      <c r="I27" s="51"/>
      <c r="L27" s="66"/>
      <c r="M27" s="70"/>
      <c r="N27" s="70"/>
    </row>
    <row r="28" spans="1:14" x14ac:dyDescent="0.25">
      <c r="A28" s="47" t="s">
        <v>771</v>
      </c>
      <c r="B28" s="130" t="s">
        <v>735</v>
      </c>
      <c r="C28" s="114">
        <v>0</v>
      </c>
      <c r="D28" s="138">
        <v>0</v>
      </c>
      <c r="E28" s="66"/>
      <c r="F28" s="69">
        <f t="shared" si="0"/>
        <v>0</v>
      </c>
      <c r="G28" s="69">
        <f t="shared" si="1"/>
        <v>0</v>
      </c>
      <c r="H28" s="2"/>
      <c r="I28" s="51"/>
      <c r="L28" s="66"/>
      <c r="M28" s="70"/>
      <c r="N28" s="70"/>
    </row>
    <row r="29" spans="1:14" x14ac:dyDescent="0.25">
      <c r="A29" s="47" t="s">
        <v>772</v>
      </c>
      <c r="B29" s="130" t="s">
        <v>735</v>
      </c>
      <c r="C29" s="114">
        <v>0</v>
      </c>
      <c r="D29" s="138">
        <v>0</v>
      </c>
      <c r="E29" s="66"/>
      <c r="F29" s="69">
        <f t="shared" si="0"/>
        <v>0</v>
      </c>
      <c r="G29" s="69">
        <f t="shared" si="1"/>
        <v>0</v>
      </c>
      <c r="H29" s="2"/>
      <c r="I29" s="51"/>
      <c r="L29" s="66"/>
      <c r="M29" s="70"/>
      <c r="N29" s="70"/>
    </row>
    <row r="30" spans="1:14" x14ac:dyDescent="0.25">
      <c r="A30" s="47" t="s">
        <v>773</v>
      </c>
      <c r="B30" s="130" t="s">
        <v>735</v>
      </c>
      <c r="C30" s="114">
        <v>0</v>
      </c>
      <c r="D30" s="138">
        <v>0</v>
      </c>
      <c r="E30" s="66"/>
      <c r="F30" s="69">
        <f t="shared" si="0"/>
        <v>0</v>
      </c>
      <c r="G30" s="69">
        <f t="shared" si="1"/>
        <v>0</v>
      </c>
      <c r="H30" s="2"/>
      <c r="I30" s="51"/>
      <c r="L30" s="66"/>
      <c r="M30" s="70"/>
      <c r="N30" s="70"/>
    </row>
    <row r="31" spans="1:14" x14ac:dyDescent="0.25">
      <c r="A31" s="47" t="s">
        <v>774</v>
      </c>
      <c r="B31" s="130" t="s">
        <v>735</v>
      </c>
      <c r="C31" s="114">
        <v>0</v>
      </c>
      <c r="D31" s="138">
        <v>0</v>
      </c>
      <c r="E31" s="66"/>
      <c r="F31" s="69">
        <f t="shared" si="0"/>
        <v>0</v>
      </c>
      <c r="G31" s="69">
        <f t="shared" si="1"/>
        <v>0</v>
      </c>
      <c r="H31" s="2"/>
      <c r="I31" s="51"/>
      <c r="L31" s="66"/>
      <c r="M31" s="70"/>
      <c r="N31" s="70"/>
    </row>
    <row r="32" spans="1:14" x14ac:dyDescent="0.25">
      <c r="A32" s="47" t="s">
        <v>775</v>
      </c>
      <c r="B32" s="130" t="s">
        <v>735</v>
      </c>
      <c r="C32" s="114">
        <v>0</v>
      </c>
      <c r="D32" s="138">
        <v>0</v>
      </c>
      <c r="E32" s="66"/>
      <c r="F32" s="69">
        <f t="shared" si="0"/>
        <v>0</v>
      </c>
      <c r="G32" s="69">
        <f t="shared" si="1"/>
        <v>0</v>
      </c>
      <c r="H32" s="2"/>
      <c r="I32" s="51"/>
      <c r="L32" s="66"/>
      <c r="M32" s="70"/>
      <c r="N32" s="70"/>
    </row>
    <row r="33" spans="1:14" x14ac:dyDescent="0.25">
      <c r="A33" s="47" t="s">
        <v>776</v>
      </c>
      <c r="B33" s="130" t="s">
        <v>735</v>
      </c>
      <c r="C33" s="114">
        <v>0</v>
      </c>
      <c r="D33" s="138">
        <v>0</v>
      </c>
      <c r="E33" s="66"/>
      <c r="F33" s="69">
        <f t="shared" si="0"/>
        <v>0</v>
      </c>
      <c r="G33" s="69">
        <f t="shared" si="1"/>
        <v>0</v>
      </c>
      <c r="H33" s="2"/>
      <c r="I33" s="51"/>
      <c r="L33" s="66"/>
      <c r="M33" s="70"/>
      <c r="N33" s="70"/>
    </row>
    <row r="34" spans="1:14" x14ac:dyDescent="0.25">
      <c r="A34" s="47" t="s">
        <v>777</v>
      </c>
      <c r="B34" s="130" t="s">
        <v>735</v>
      </c>
      <c r="C34" s="114">
        <v>0</v>
      </c>
      <c r="D34" s="138">
        <v>0</v>
      </c>
      <c r="E34" s="66"/>
      <c r="F34" s="69">
        <f t="shared" si="0"/>
        <v>0</v>
      </c>
      <c r="G34" s="69">
        <f t="shared" si="1"/>
        <v>0</v>
      </c>
      <c r="H34" s="2"/>
      <c r="I34" s="51"/>
      <c r="L34" s="66"/>
      <c r="M34" s="70"/>
      <c r="N34" s="70"/>
    </row>
    <row r="35" spans="1:14" x14ac:dyDescent="0.25">
      <c r="A35" s="47" t="s">
        <v>778</v>
      </c>
      <c r="B35" s="130" t="s">
        <v>735</v>
      </c>
      <c r="C35" s="114">
        <v>0</v>
      </c>
      <c r="D35" s="138">
        <v>0</v>
      </c>
      <c r="E35" s="66"/>
      <c r="F35" s="69">
        <f t="shared" si="0"/>
        <v>0</v>
      </c>
      <c r="G35" s="69">
        <f t="shared" si="1"/>
        <v>0</v>
      </c>
      <c r="H35" s="2"/>
      <c r="I35" s="51"/>
      <c r="L35" s="66"/>
      <c r="M35" s="70"/>
      <c r="N35" s="70"/>
    </row>
    <row r="36" spans="1:14" x14ac:dyDescent="0.25">
      <c r="A36" s="47" t="s">
        <v>779</v>
      </c>
      <c r="B36" s="130" t="s">
        <v>735</v>
      </c>
      <c r="C36" s="114">
        <v>0</v>
      </c>
      <c r="D36" s="138">
        <v>0</v>
      </c>
      <c r="E36" s="66"/>
      <c r="F36" s="69">
        <f t="shared" si="0"/>
        <v>0</v>
      </c>
      <c r="G36" s="69">
        <f t="shared" si="1"/>
        <v>0</v>
      </c>
      <c r="H36" s="2"/>
      <c r="I36" s="51"/>
      <c r="L36" s="66"/>
      <c r="M36" s="70"/>
      <c r="N36" s="70"/>
    </row>
    <row r="37" spans="1:14" x14ac:dyDescent="0.25">
      <c r="A37" s="47" t="s">
        <v>780</v>
      </c>
      <c r="B37" s="71" t="s">
        <v>259</v>
      </c>
      <c r="C37" s="72">
        <f>SUM(C22:C36)</f>
        <v>2597.4027184799997</v>
      </c>
      <c r="D37" s="113">
        <f>SUM(D22:D36)</f>
        <v>4041</v>
      </c>
      <c r="E37" s="66"/>
      <c r="F37" s="73">
        <f>SUM(F22:F36)</f>
        <v>1</v>
      </c>
      <c r="G37" s="73">
        <f>SUM(G22:G36)</f>
        <v>1</v>
      </c>
      <c r="H37" s="2"/>
      <c r="I37" s="117"/>
      <c r="J37" s="51"/>
      <c r="K37" s="51"/>
      <c r="L37" s="66"/>
      <c r="M37" s="75"/>
      <c r="N37" s="75"/>
    </row>
    <row r="38" spans="1:14" x14ac:dyDescent="0.25">
      <c r="A38" s="56"/>
      <c r="B38" s="57" t="s">
        <v>781</v>
      </c>
      <c r="C38" s="56" t="s">
        <v>219</v>
      </c>
      <c r="D38" s="56"/>
      <c r="E38" s="58"/>
      <c r="F38" s="56" t="s">
        <v>761</v>
      </c>
      <c r="G38" s="56"/>
      <c r="H38" s="2"/>
      <c r="I38" s="112"/>
      <c r="J38" s="77"/>
      <c r="K38" s="77"/>
      <c r="L38" s="39"/>
      <c r="M38" s="77"/>
      <c r="N38" s="77"/>
    </row>
    <row r="39" spans="1:14" x14ac:dyDescent="0.25">
      <c r="A39" s="47" t="s">
        <v>782</v>
      </c>
      <c r="B39" s="60" t="s">
        <v>783</v>
      </c>
      <c r="C39" s="114">
        <v>2597402718.4800019</v>
      </c>
      <c r="E39" s="118"/>
      <c r="F39" s="69">
        <f>IF($C$42=0,"",IF(C39="[for completion]","",C39/$C$42))</f>
        <v>1</v>
      </c>
      <c r="G39" s="68"/>
      <c r="H39" s="2"/>
      <c r="I39" s="51"/>
      <c r="L39" s="118"/>
      <c r="M39" s="70"/>
      <c r="N39" s="68"/>
    </row>
    <row r="40" spans="1:14" x14ac:dyDescent="0.25">
      <c r="A40" s="47" t="s">
        <v>784</v>
      </c>
      <c r="B40" s="60" t="s">
        <v>785</v>
      </c>
      <c r="C40" s="114">
        <v>0</v>
      </c>
      <c r="E40" s="118"/>
      <c r="F40" s="69">
        <f>IF($C$42=0,"",IF(C40="[for completion]","",C40/$C$42))</f>
        <v>0</v>
      </c>
      <c r="G40" s="68"/>
      <c r="H40" s="2"/>
      <c r="I40" s="51"/>
      <c r="L40" s="118"/>
      <c r="M40" s="70"/>
      <c r="N40" s="68"/>
    </row>
    <row r="41" spans="1:14" x14ac:dyDescent="0.25">
      <c r="A41" s="47" t="s">
        <v>786</v>
      </c>
      <c r="B41" s="60" t="s">
        <v>257</v>
      </c>
      <c r="C41" s="114">
        <v>0</v>
      </c>
      <c r="E41" s="66"/>
      <c r="F41" s="69">
        <f>IF($C$42=0,"",IF(C41="[for completion]","",C41/$C$42))</f>
        <v>0</v>
      </c>
      <c r="G41" s="68"/>
      <c r="H41" s="2"/>
      <c r="I41" s="51"/>
      <c r="L41" s="66"/>
      <c r="M41" s="70"/>
      <c r="N41" s="68"/>
    </row>
    <row r="42" spans="1:14" x14ac:dyDescent="0.25">
      <c r="A42" s="47" t="s">
        <v>787</v>
      </c>
      <c r="B42" s="71" t="s">
        <v>259</v>
      </c>
      <c r="C42" s="72">
        <f>SUM(C39:C41)</f>
        <v>2597402718.4800019</v>
      </c>
      <c r="D42" s="51"/>
      <c r="E42" s="66"/>
      <c r="F42" s="73">
        <f>SUM(F39:F41)</f>
        <v>1</v>
      </c>
      <c r="G42" s="68"/>
      <c r="H42" s="2"/>
      <c r="I42" s="51"/>
      <c r="L42" s="66"/>
      <c r="M42" s="70"/>
      <c r="N42" s="68"/>
    </row>
    <row r="43" spans="1:14" outlineLevel="1" x14ac:dyDescent="0.25">
      <c r="A43" s="47" t="s">
        <v>788</v>
      </c>
      <c r="B43" s="117"/>
      <c r="C43" s="51"/>
      <c r="D43" s="51"/>
      <c r="E43" s="66"/>
      <c r="F43" s="75"/>
      <c r="G43" s="68"/>
      <c r="H43" s="2"/>
      <c r="I43" s="51"/>
      <c r="L43" s="66"/>
      <c r="M43" s="70"/>
      <c r="N43" s="68"/>
    </row>
    <row r="44" spans="1:14" outlineLevel="1" x14ac:dyDescent="0.25">
      <c r="A44" s="47" t="s">
        <v>789</v>
      </c>
      <c r="B44" s="117"/>
      <c r="C44" s="51"/>
      <c r="D44" s="51"/>
      <c r="E44" s="66"/>
      <c r="F44" s="75"/>
      <c r="G44" s="68"/>
      <c r="H44" s="2"/>
      <c r="I44" s="51"/>
      <c r="L44" s="66"/>
      <c r="M44" s="70"/>
      <c r="N44" s="68"/>
    </row>
    <row r="45" spans="1:14" outlineLevel="1" x14ac:dyDescent="0.25">
      <c r="A45" s="47" t="s">
        <v>790</v>
      </c>
      <c r="B45" s="51"/>
      <c r="E45" s="66"/>
      <c r="F45" s="70"/>
      <c r="G45" s="68"/>
      <c r="H45" s="2"/>
      <c r="I45" s="51"/>
      <c r="L45" s="66"/>
      <c r="M45" s="70"/>
      <c r="N45" s="68"/>
    </row>
    <row r="46" spans="1:14" outlineLevel="1" x14ac:dyDescent="0.25">
      <c r="A46" s="47" t="s">
        <v>791</v>
      </c>
      <c r="B46" s="51"/>
      <c r="E46" s="66"/>
      <c r="F46" s="70"/>
      <c r="G46" s="68"/>
      <c r="H46" s="2"/>
      <c r="I46" s="51"/>
      <c r="L46" s="66"/>
      <c r="M46" s="70"/>
      <c r="N46" s="68"/>
    </row>
    <row r="47" spans="1:14" outlineLevel="1" x14ac:dyDescent="0.25">
      <c r="A47" s="47" t="s">
        <v>792</v>
      </c>
      <c r="B47" s="51"/>
      <c r="E47" s="66"/>
      <c r="F47" s="70"/>
      <c r="G47" s="68"/>
      <c r="H47" s="2"/>
      <c r="I47" s="51"/>
      <c r="L47" s="66"/>
      <c r="M47" s="70"/>
      <c r="N47" s="68"/>
    </row>
    <row r="48" spans="1:14" ht="15" customHeight="1" x14ac:dyDescent="0.25">
      <c r="A48" s="56"/>
      <c r="B48" s="57" t="s">
        <v>703</v>
      </c>
      <c r="C48" s="56" t="s">
        <v>761</v>
      </c>
      <c r="D48" s="56"/>
      <c r="E48" s="58"/>
      <c r="F48" s="59"/>
      <c r="G48" s="59"/>
      <c r="H48" s="2"/>
      <c r="I48" s="112"/>
      <c r="J48" s="77"/>
      <c r="K48" s="77"/>
      <c r="L48" s="39"/>
      <c r="M48" s="78"/>
      <c r="N48" s="78"/>
    </row>
    <row r="49" spans="1:14" x14ac:dyDescent="0.25">
      <c r="A49" s="47" t="s">
        <v>793</v>
      </c>
      <c r="B49" s="109" t="s">
        <v>704</v>
      </c>
      <c r="C49" s="119">
        <f>SUM(C50:C76)</f>
        <v>1</v>
      </c>
      <c r="G49" s="34"/>
      <c r="H49" s="2"/>
      <c r="I49" s="39"/>
      <c r="N49" s="34"/>
    </row>
    <row r="50" spans="1:14" x14ac:dyDescent="0.25">
      <c r="A50" s="47" t="s">
        <v>794</v>
      </c>
      <c r="B50" s="47" t="s">
        <v>705</v>
      </c>
      <c r="C50" s="110">
        <v>0.90749100778618708</v>
      </c>
      <c r="G50" s="34"/>
      <c r="H50" s="2"/>
      <c r="N50" s="34"/>
    </row>
    <row r="51" spans="1:14" x14ac:dyDescent="0.25">
      <c r="A51" s="47" t="s">
        <v>795</v>
      </c>
      <c r="B51" s="47" t="s">
        <v>706</v>
      </c>
      <c r="C51" s="110">
        <v>0</v>
      </c>
      <c r="G51" s="34"/>
      <c r="H51" s="2"/>
      <c r="N51" s="34"/>
    </row>
    <row r="52" spans="1:14" x14ac:dyDescent="0.25">
      <c r="A52" s="47" t="s">
        <v>796</v>
      </c>
      <c r="B52" s="47" t="s">
        <v>707</v>
      </c>
      <c r="C52" s="110">
        <v>0</v>
      </c>
      <c r="G52" s="34"/>
      <c r="H52" s="2"/>
      <c r="N52" s="34"/>
    </row>
    <row r="53" spans="1:14" x14ac:dyDescent="0.25">
      <c r="A53" s="47" t="s">
        <v>797</v>
      </c>
      <c r="B53" s="47" t="s">
        <v>708</v>
      </c>
      <c r="C53" s="110">
        <v>0</v>
      </c>
      <c r="G53" s="34"/>
      <c r="H53" s="2"/>
      <c r="N53" s="34"/>
    </row>
    <row r="54" spans="1:14" x14ac:dyDescent="0.25">
      <c r="A54" s="47" t="s">
        <v>798</v>
      </c>
      <c r="B54" s="47" t="s">
        <v>709</v>
      </c>
      <c r="C54" s="110">
        <v>0</v>
      </c>
      <c r="G54" s="34"/>
      <c r="H54" s="2"/>
      <c r="N54" s="34"/>
    </row>
    <row r="55" spans="1:14" x14ac:dyDescent="0.25">
      <c r="A55" s="47" t="s">
        <v>799</v>
      </c>
      <c r="B55" s="47" t="s">
        <v>710</v>
      </c>
      <c r="C55" s="110">
        <v>0</v>
      </c>
      <c r="G55" s="34"/>
      <c r="H55" s="2"/>
      <c r="N55" s="34"/>
    </row>
    <row r="56" spans="1:14" x14ac:dyDescent="0.25">
      <c r="A56" s="47" t="s">
        <v>800</v>
      </c>
      <c r="B56" s="47" t="s">
        <v>711</v>
      </c>
      <c r="C56" s="110">
        <v>0</v>
      </c>
      <c r="G56" s="34"/>
      <c r="H56" s="2"/>
      <c r="N56" s="34"/>
    </row>
    <row r="57" spans="1:14" x14ac:dyDescent="0.25">
      <c r="A57" s="47" t="s">
        <v>801</v>
      </c>
      <c r="B57" s="47" t="s">
        <v>712</v>
      </c>
      <c r="C57" s="110">
        <v>0</v>
      </c>
      <c r="G57" s="34"/>
      <c r="H57" s="2"/>
      <c r="N57" s="34"/>
    </row>
    <row r="58" spans="1:14" x14ac:dyDescent="0.25">
      <c r="A58" s="47" t="s">
        <v>802</v>
      </c>
      <c r="B58" s="47" t="s">
        <v>713</v>
      </c>
      <c r="C58" s="110">
        <v>0</v>
      </c>
      <c r="G58" s="34"/>
      <c r="H58" s="2"/>
      <c r="N58" s="34"/>
    </row>
    <row r="59" spans="1:14" x14ac:dyDescent="0.25">
      <c r="A59" s="47" t="s">
        <v>803</v>
      </c>
      <c r="B59" s="47" t="s">
        <v>714</v>
      </c>
      <c r="C59" s="110">
        <v>7.3258993111147808E-2</v>
      </c>
      <c r="G59" s="34"/>
      <c r="H59" s="2"/>
      <c r="N59" s="34"/>
    </row>
    <row r="60" spans="1:14" x14ac:dyDescent="0.25">
      <c r="A60" s="47" t="s">
        <v>804</v>
      </c>
      <c r="B60" s="47" t="s">
        <v>715</v>
      </c>
      <c r="C60" s="110">
        <v>1.9249999102665127E-2</v>
      </c>
      <c r="G60" s="34"/>
      <c r="H60" s="2"/>
      <c r="N60" s="34"/>
    </row>
    <row r="61" spans="1:14" x14ac:dyDescent="0.25">
      <c r="A61" s="47" t="s">
        <v>805</v>
      </c>
      <c r="B61" s="47" t="s">
        <v>716</v>
      </c>
      <c r="C61" s="110">
        <v>0</v>
      </c>
      <c r="G61" s="34"/>
      <c r="H61" s="2"/>
      <c r="N61" s="34"/>
    </row>
    <row r="62" spans="1:14" x14ac:dyDescent="0.25">
      <c r="A62" s="47" t="s">
        <v>806</v>
      </c>
      <c r="B62" s="47" t="s">
        <v>717</v>
      </c>
      <c r="C62" s="110">
        <v>0</v>
      </c>
      <c r="G62" s="34"/>
      <c r="H62" s="2"/>
      <c r="N62" s="34"/>
    </row>
    <row r="63" spans="1:14" x14ac:dyDescent="0.25">
      <c r="A63" s="47" t="s">
        <v>807</v>
      </c>
      <c r="B63" s="47" t="s">
        <v>718</v>
      </c>
      <c r="C63" s="110">
        <v>0</v>
      </c>
      <c r="G63" s="34"/>
      <c r="H63" s="2"/>
      <c r="N63" s="34"/>
    </row>
    <row r="64" spans="1:14" x14ac:dyDescent="0.25">
      <c r="A64" s="47" t="s">
        <v>808</v>
      </c>
      <c r="B64" s="47" t="s">
        <v>719</v>
      </c>
      <c r="C64" s="110">
        <v>0</v>
      </c>
      <c r="G64" s="34"/>
      <c r="H64" s="2"/>
      <c r="N64" s="34"/>
    </row>
    <row r="65" spans="1:14" x14ac:dyDescent="0.25">
      <c r="A65" s="47" t="s">
        <v>809</v>
      </c>
      <c r="B65" s="47" t="s">
        <v>720</v>
      </c>
      <c r="C65" s="110">
        <v>0</v>
      </c>
      <c r="G65" s="34"/>
      <c r="H65" s="2"/>
      <c r="N65" s="34"/>
    </row>
    <row r="66" spans="1:14" x14ac:dyDescent="0.25">
      <c r="A66" s="47" t="s">
        <v>810</v>
      </c>
      <c r="B66" s="47" t="s">
        <v>721</v>
      </c>
      <c r="C66" s="110">
        <v>0</v>
      </c>
      <c r="G66" s="34"/>
      <c r="H66" s="2"/>
      <c r="N66" s="34"/>
    </row>
    <row r="67" spans="1:14" x14ac:dyDescent="0.25">
      <c r="A67" s="47" t="s">
        <v>811</v>
      </c>
      <c r="B67" s="47" t="s">
        <v>722</v>
      </c>
      <c r="C67" s="110">
        <v>0</v>
      </c>
      <c r="G67" s="34"/>
      <c r="H67" s="2"/>
      <c r="N67" s="34"/>
    </row>
    <row r="68" spans="1:14" x14ac:dyDescent="0.25">
      <c r="A68" s="47" t="s">
        <v>812</v>
      </c>
      <c r="B68" s="47" t="s">
        <v>723</v>
      </c>
      <c r="C68" s="110">
        <v>0</v>
      </c>
      <c r="G68" s="34"/>
      <c r="H68" s="2"/>
      <c r="N68" s="34"/>
    </row>
    <row r="69" spans="1:14" x14ac:dyDescent="0.25">
      <c r="A69" s="47" t="s">
        <v>813</v>
      </c>
      <c r="B69" s="47" t="s">
        <v>724</v>
      </c>
      <c r="C69" s="110">
        <v>0</v>
      </c>
      <c r="G69" s="34"/>
      <c r="H69" s="2"/>
      <c r="N69" s="34"/>
    </row>
    <row r="70" spans="1:14" x14ac:dyDescent="0.25">
      <c r="A70" s="47" t="s">
        <v>814</v>
      </c>
      <c r="B70" s="47" t="s">
        <v>725</v>
      </c>
      <c r="C70" s="110">
        <v>0</v>
      </c>
      <c r="G70" s="34"/>
      <c r="H70" s="2"/>
      <c r="N70" s="34"/>
    </row>
    <row r="71" spans="1:14" x14ac:dyDescent="0.25">
      <c r="A71" s="47" t="s">
        <v>815</v>
      </c>
      <c r="B71" s="47" t="s">
        <v>726</v>
      </c>
      <c r="C71" s="110">
        <v>0</v>
      </c>
      <c r="G71" s="34"/>
      <c r="H71" s="2"/>
      <c r="N71" s="34"/>
    </row>
    <row r="72" spans="1:14" x14ac:dyDescent="0.25">
      <c r="A72" s="47" t="s">
        <v>816</v>
      </c>
      <c r="B72" s="47" t="s">
        <v>727</v>
      </c>
      <c r="C72" s="110">
        <v>0</v>
      </c>
      <c r="G72" s="34"/>
      <c r="H72" s="2"/>
      <c r="N72" s="34"/>
    </row>
    <row r="73" spans="1:14" x14ac:dyDescent="0.25">
      <c r="A73" s="47" t="s">
        <v>817</v>
      </c>
      <c r="B73" s="47" t="s">
        <v>728</v>
      </c>
      <c r="C73" s="110">
        <v>0</v>
      </c>
      <c r="G73" s="34"/>
      <c r="H73" s="2"/>
      <c r="N73" s="34"/>
    </row>
    <row r="74" spans="1:14" x14ac:dyDescent="0.25">
      <c r="A74" s="47" t="s">
        <v>818</v>
      </c>
      <c r="B74" s="47" t="s">
        <v>729</v>
      </c>
      <c r="C74" s="110">
        <v>0</v>
      </c>
      <c r="G74" s="34"/>
      <c r="H74" s="2"/>
      <c r="N74" s="34"/>
    </row>
    <row r="75" spans="1:14" x14ac:dyDescent="0.25">
      <c r="A75" s="47" t="s">
        <v>819</v>
      </c>
      <c r="B75" s="47" t="s">
        <v>730</v>
      </c>
      <c r="C75" s="110">
        <v>0</v>
      </c>
      <c r="G75" s="34"/>
      <c r="H75" s="2"/>
      <c r="N75" s="34"/>
    </row>
    <row r="76" spans="1:14" x14ac:dyDescent="0.25">
      <c r="A76" s="47" t="s">
        <v>820</v>
      </c>
      <c r="B76" s="47" t="s">
        <v>731</v>
      </c>
      <c r="C76" s="110">
        <v>0</v>
      </c>
      <c r="G76" s="34"/>
      <c r="H76" s="2"/>
      <c r="N76" s="34"/>
    </row>
    <row r="77" spans="1:14" x14ac:dyDescent="0.25">
      <c r="A77" s="47" t="s">
        <v>821</v>
      </c>
      <c r="B77" s="109" t="s">
        <v>460</v>
      </c>
      <c r="C77" s="119">
        <f>SUM(C78:C80)</f>
        <v>0</v>
      </c>
      <c r="G77" s="34"/>
      <c r="H77" s="2"/>
      <c r="I77" s="39"/>
      <c r="N77" s="34"/>
    </row>
    <row r="78" spans="1:14" x14ac:dyDescent="0.25">
      <c r="A78" s="47" t="s">
        <v>822</v>
      </c>
      <c r="B78" s="47" t="s">
        <v>732</v>
      </c>
      <c r="C78" s="110">
        <v>0</v>
      </c>
      <c r="G78" s="34"/>
      <c r="H78" s="2"/>
      <c r="N78" s="34"/>
    </row>
    <row r="79" spans="1:14" x14ac:dyDescent="0.25">
      <c r="A79" s="47" t="s">
        <v>823</v>
      </c>
      <c r="B79" s="47" t="s">
        <v>733</v>
      </c>
      <c r="C79" s="110">
        <v>0</v>
      </c>
      <c r="G79" s="34"/>
      <c r="H79" s="2"/>
      <c r="N79" s="34"/>
    </row>
    <row r="80" spans="1:14" x14ac:dyDescent="0.25">
      <c r="A80" s="47" t="s">
        <v>824</v>
      </c>
      <c r="B80" s="47" t="s">
        <v>734</v>
      </c>
      <c r="C80" s="110">
        <v>0</v>
      </c>
      <c r="G80" s="34"/>
      <c r="H80" s="2"/>
      <c r="N80" s="34"/>
    </row>
    <row r="81" spans="1:14" x14ac:dyDescent="0.25">
      <c r="A81" s="47" t="s">
        <v>825</v>
      </c>
      <c r="B81" s="109" t="s">
        <v>257</v>
      </c>
      <c r="C81" s="119">
        <f>SUM(C82:C92)</f>
        <v>0</v>
      </c>
      <c r="G81" s="34"/>
      <c r="H81" s="2"/>
      <c r="I81" s="39"/>
      <c r="N81" s="34"/>
    </row>
    <row r="82" spans="1:14" x14ac:dyDescent="0.25">
      <c r="A82" s="47" t="s">
        <v>826</v>
      </c>
      <c r="B82" s="60" t="s">
        <v>462</v>
      </c>
      <c r="C82" s="110">
        <v>0</v>
      </c>
      <c r="G82" s="34"/>
      <c r="H82" s="2"/>
      <c r="I82" s="51"/>
      <c r="N82" s="34"/>
    </row>
    <row r="83" spans="1:14" x14ac:dyDescent="0.25">
      <c r="A83" s="47" t="s">
        <v>827</v>
      </c>
      <c r="B83" s="47" t="s">
        <v>464</v>
      </c>
      <c r="C83" s="110">
        <v>0</v>
      </c>
      <c r="G83" s="34"/>
      <c r="H83" s="2"/>
      <c r="I83" s="51"/>
      <c r="N83" s="34"/>
    </row>
    <row r="84" spans="1:14" x14ac:dyDescent="0.25">
      <c r="A84" s="47" t="s">
        <v>828</v>
      </c>
      <c r="B84" s="60" t="s">
        <v>466</v>
      </c>
      <c r="C84" s="110">
        <v>0</v>
      </c>
      <c r="G84" s="34"/>
      <c r="H84" s="2"/>
      <c r="I84" s="51"/>
      <c r="N84" s="34"/>
    </row>
    <row r="85" spans="1:14" x14ac:dyDescent="0.25">
      <c r="A85" s="47" t="s">
        <v>829</v>
      </c>
      <c r="B85" s="60" t="s">
        <v>468</v>
      </c>
      <c r="C85" s="110">
        <v>0</v>
      </c>
      <c r="G85" s="34"/>
      <c r="H85" s="2"/>
      <c r="I85" s="51"/>
      <c r="N85" s="34"/>
    </row>
    <row r="86" spans="1:14" x14ac:dyDescent="0.25">
      <c r="A86" s="47" t="s">
        <v>830</v>
      </c>
      <c r="B86" s="60" t="s">
        <v>470</v>
      </c>
      <c r="C86" s="110">
        <v>0</v>
      </c>
      <c r="G86" s="34"/>
      <c r="H86" s="2"/>
      <c r="I86" s="51"/>
      <c r="N86" s="34"/>
    </row>
    <row r="87" spans="1:14" x14ac:dyDescent="0.25">
      <c r="A87" s="47" t="s">
        <v>831</v>
      </c>
      <c r="B87" s="60" t="s">
        <v>472</v>
      </c>
      <c r="C87" s="110">
        <v>0</v>
      </c>
      <c r="G87" s="34"/>
      <c r="H87" s="2"/>
      <c r="I87" s="51"/>
      <c r="N87" s="34"/>
    </row>
    <row r="88" spans="1:14" x14ac:dyDescent="0.25">
      <c r="A88" s="47" t="s">
        <v>832</v>
      </c>
      <c r="B88" s="60" t="s">
        <v>474</v>
      </c>
      <c r="C88" s="110">
        <v>0</v>
      </c>
      <c r="G88" s="34"/>
      <c r="H88" s="2"/>
      <c r="I88" s="51"/>
      <c r="N88" s="34"/>
    </row>
    <row r="89" spans="1:14" x14ac:dyDescent="0.25">
      <c r="A89" s="47" t="s">
        <v>833</v>
      </c>
      <c r="B89" s="60" t="s">
        <v>476</v>
      </c>
      <c r="C89" s="110">
        <v>0</v>
      </c>
      <c r="G89" s="34"/>
      <c r="H89" s="2"/>
      <c r="I89" s="51"/>
      <c r="N89" s="34"/>
    </row>
    <row r="90" spans="1:14" x14ac:dyDescent="0.25">
      <c r="A90" s="47" t="s">
        <v>834</v>
      </c>
      <c r="B90" s="60" t="s">
        <v>478</v>
      </c>
      <c r="C90" s="110">
        <v>0</v>
      </c>
      <c r="G90" s="34"/>
      <c r="H90" s="2"/>
      <c r="I90" s="51"/>
      <c r="N90" s="34"/>
    </row>
    <row r="91" spans="1:14" x14ac:dyDescent="0.25">
      <c r="A91" s="47" t="s">
        <v>835</v>
      </c>
      <c r="B91" s="60" t="s">
        <v>480</v>
      </c>
      <c r="C91" s="110">
        <v>0</v>
      </c>
      <c r="G91" s="34"/>
      <c r="H91" s="2"/>
      <c r="I91" s="51"/>
      <c r="N91" s="34"/>
    </row>
    <row r="92" spans="1:14" x14ac:dyDescent="0.25">
      <c r="A92" s="47" t="s">
        <v>836</v>
      </c>
      <c r="B92" s="60" t="s">
        <v>257</v>
      </c>
      <c r="C92" s="110">
        <v>0</v>
      </c>
      <c r="G92" s="34"/>
      <c r="H92" s="2"/>
      <c r="I92" s="51"/>
      <c r="N92" s="34"/>
    </row>
    <row r="93" spans="1:14" outlineLevel="1" x14ac:dyDescent="0.25">
      <c r="A93" s="47" t="s">
        <v>837</v>
      </c>
      <c r="B93" s="135" t="s">
        <v>261</v>
      </c>
      <c r="C93" s="110"/>
      <c r="G93" s="34"/>
      <c r="H93" s="2"/>
      <c r="I93" s="51"/>
      <c r="N93" s="34"/>
    </row>
    <row r="94" spans="1:14" outlineLevel="1" x14ac:dyDescent="0.25">
      <c r="A94" s="47" t="s">
        <v>838</v>
      </c>
      <c r="B94" s="135" t="s">
        <v>261</v>
      </c>
      <c r="C94" s="110"/>
      <c r="G94" s="34"/>
      <c r="H94" s="2"/>
      <c r="I94" s="51"/>
      <c r="N94" s="34"/>
    </row>
    <row r="95" spans="1:14" outlineLevel="1" x14ac:dyDescent="0.25">
      <c r="A95" s="47" t="s">
        <v>839</v>
      </c>
      <c r="B95" s="135" t="s">
        <v>261</v>
      </c>
      <c r="C95" s="110"/>
      <c r="G95" s="34"/>
      <c r="H95" s="2"/>
      <c r="I95" s="51"/>
      <c r="N95" s="34"/>
    </row>
    <row r="96" spans="1:14" outlineLevel="1" x14ac:dyDescent="0.25">
      <c r="A96" s="47" t="s">
        <v>840</v>
      </c>
      <c r="B96" s="135" t="s">
        <v>261</v>
      </c>
      <c r="C96" s="110"/>
      <c r="G96" s="34"/>
      <c r="H96" s="2"/>
      <c r="I96" s="51"/>
      <c r="N96" s="34"/>
    </row>
    <row r="97" spans="1:14" outlineLevel="1" x14ac:dyDescent="0.25">
      <c r="A97" s="47" t="s">
        <v>841</v>
      </c>
      <c r="B97" s="135" t="s">
        <v>261</v>
      </c>
      <c r="C97" s="110"/>
      <c r="G97" s="34"/>
      <c r="H97" s="2"/>
      <c r="I97" s="51"/>
      <c r="N97" s="34"/>
    </row>
    <row r="98" spans="1:14" outlineLevel="1" x14ac:dyDescent="0.25">
      <c r="A98" s="47" t="s">
        <v>842</v>
      </c>
      <c r="B98" s="135" t="s">
        <v>261</v>
      </c>
      <c r="C98" s="110"/>
      <c r="G98" s="34"/>
      <c r="H98" s="2"/>
      <c r="I98" s="51"/>
      <c r="N98" s="34"/>
    </row>
    <row r="99" spans="1:14" outlineLevel="1" x14ac:dyDescent="0.25">
      <c r="A99" s="47" t="s">
        <v>843</v>
      </c>
      <c r="B99" s="135" t="s">
        <v>261</v>
      </c>
      <c r="C99" s="110"/>
      <c r="G99" s="34"/>
      <c r="H99" s="2"/>
      <c r="I99" s="51"/>
      <c r="N99" s="34"/>
    </row>
    <row r="100" spans="1:14" outlineLevel="1" x14ac:dyDescent="0.25">
      <c r="A100" s="47" t="s">
        <v>844</v>
      </c>
      <c r="B100" s="135" t="s">
        <v>261</v>
      </c>
      <c r="C100" s="110"/>
      <c r="G100" s="34"/>
      <c r="H100" s="2"/>
      <c r="I100" s="51"/>
      <c r="N100" s="34"/>
    </row>
    <row r="101" spans="1:14" outlineLevel="1" x14ac:dyDescent="0.25">
      <c r="A101" s="47" t="s">
        <v>845</v>
      </c>
      <c r="B101" s="135" t="s">
        <v>261</v>
      </c>
      <c r="C101" s="110"/>
      <c r="G101" s="34"/>
      <c r="H101" s="2"/>
      <c r="I101" s="51"/>
      <c r="N101" s="34"/>
    </row>
    <row r="102" spans="1:14" outlineLevel="1" x14ac:dyDescent="0.25">
      <c r="A102" s="47" t="s">
        <v>846</v>
      </c>
      <c r="B102" s="135" t="s">
        <v>261</v>
      </c>
      <c r="C102" s="110"/>
      <c r="G102" s="34"/>
      <c r="H102" s="2"/>
      <c r="I102" s="51"/>
      <c r="N102" s="34"/>
    </row>
    <row r="103" spans="1:14" ht="15" customHeight="1" x14ac:dyDescent="0.25">
      <c r="A103" s="56"/>
      <c r="B103" s="120" t="s">
        <v>847</v>
      </c>
      <c r="C103" s="121" t="s">
        <v>761</v>
      </c>
      <c r="D103" s="56"/>
      <c r="E103" s="58"/>
      <c r="F103" s="56"/>
      <c r="G103" s="59"/>
      <c r="H103" s="2"/>
      <c r="I103" s="112"/>
      <c r="J103" s="77"/>
      <c r="K103" s="77"/>
      <c r="L103" s="39"/>
      <c r="M103" s="77"/>
      <c r="N103" s="78"/>
    </row>
    <row r="104" spans="1:14" x14ac:dyDescent="0.25">
      <c r="A104" s="47" t="s">
        <v>848</v>
      </c>
      <c r="B104" s="130" t="s" vm="1">
        <v>1031</v>
      </c>
      <c r="C104" s="110">
        <v>2.7581882801726021E-2</v>
      </c>
      <c r="G104" s="34"/>
      <c r="H104" s="2"/>
      <c r="I104" s="51"/>
      <c r="N104" s="34"/>
    </row>
    <row r="105" spans="1:14" x14ac:dyDescent="0.25">
      <c r="A105" s="47" t="s">
        <v>849</v>
      </c>
      <c r="B105" s="130" t="s">
        <v>1032</v>
      </c>
      <c r="C105" s="110">
        <v>8.8425155127429031E-2</v>
      </c>
      <c r="G105" s="34"/>
      <c r="H105" s="2"/>
      <c r="I105" s="51"/>
      <c r="N105" s="34"/>
    </row>
    <row r="106" spans="1:14" x14ac:dyDescent="0.25">
      <c r="A106" s="47" t="s">
        <v>850</v>
      </c>
      <c r="B106" s="130" t="s">
        <v>1033</v>
      </c>
      <c r="C106" s="110">
        <v>0.22115312767369125</v>
      </c>
      <c r="G106" s="34"/>
      <c r="H106" s="2"/>
      <c r="I106" s="51"/>
      <c r="N106" s="34"/>
    </row>
    <row r="107" spans="1:14" x14ac:dyDescent="0.25">
      <c r="A107" s="47" t="s">
        <v>851</v>
      </c>
      <c r="B107" s="130" t="s">
        <v>1034</v>
      </c>
      <c r="C107" s="110">
        <v>0.18920783336116467</v>
      </c>
      <c r="G107" s="34"/>
      <c r="H107" s="2"/>
      <c r="I107" s="51"/>
      <c r="N107" s="34"/>
    </row>
    <row r="108" spans="1:14" x14ac:dyDescent="0.25">
      <c r="A108" s="47" t="s">
        <v>852</v>
      </c>
      <c r="B108" s="130" t="s" vm="2">
        <v>1035</v>
      </c>
      <c r="C108" s="110">
        <v>2.2470525623440925E-2</v>
      </c>
      <c r="G108" s="34"/>
      <c r="H108" s="2"/>
      <c r="I108" s="51"/>
      <c r="N108" s="34"/>
    </row>
    <row r="109" spans="1:14" x14ac:dyDescent="0.25">
      <c r="A109" s="47" t="s">
        <v>853</v>
      </c>
      <c r="B109" s="130" t="s" vm="3">
        <v>1036</v>
      </c>
      <c r="C109" s="110">
        <v>0.28806396157460595</v>
      </c>
      <c r="G109" s="34"/>
      <c r="H109" s="2"/>
      <c r="I109" s="51"/>
      <c r="N109" s="34"/>
    </row>
    <row r="110" spans="1:14" x14ac:dyDescent="0.25">
      <c r="A110" s="47" t="s">
        <v>854</v>
      </c>
      <c r="B110" s="130" t="s" vm="4">
        <v>1037</v>
      </c>
      <c r="C110" s="110">
        <v>6.9054899505519626E-3</v>
      </c>
      <c r="G110" s="34"/>
      <c r="H110" s="2"/>
      <c r="I110" s="51"/>
      <c r="N110" s="34"/>
    </row>
    <row r="111" spans="1:14" x14ac:dyDescent="0.25">
      <c r="A111" s="47" t="s">
        <v>855</v>
      </c>
      <c r="B111" s="130" t="s" vm="5">
        <v>1038</v>
      </c>
      <c r="C111" s="110">
        <v>6.0195715230288716E-2</v>
      </c>
      <c r="G111" s="34"/>
      <c r="H111" s="2"/>
      <c r="I111" s="51"/>
      <c r="N111" s="34"/>
    </row>
    <row r="112" spans="1:14" x14ac:dyDescent="0.25">
      <c r="A112" s="47" t="s">
        <v>856</v>
      </c>
      <c r="B112" s="130" t="s" vm="6">
        <v>1039</v>
      </c>
      <c r="C112" s="110">
        <v>3.4873164432894384E-3</v>
      </c>
      <c r="G112" s="34"/>
      <c r="H112" s="2"/>
      <c r="I112" s="51"/>
      <c r="N112" s="34"/>
    </row>
    <row r="113" spans="1:14" x14ac:dyDescent="0.25">
      <c r="A113" s="47" t="s">
        <v>857</v>
      </c>
      <c r="B113" s="130" t="s">
        <v>735</v>
      </c>
      <c r="C113" s="110" t="s">
        <v>183</v>
      </c>
      <c r="G113" s="34"/>
      <c r="H113" s="2"/>
      <c r="I113" s="51"/>
      <c r="N113" s="34"/>
    </row>
    <row r="114" spans="1:14" x14ac:dyDescent="0.25">
      <c r="A114" s="47" t="s">
        <v>858</v>
      </c>
      <c r="B114" s="130" t="s">
        <v>735</v>
      </c>
      <c r="C114" s="110" t="s">
        <v>183</v>
      </c>
      <c r="G114" s="34"/>
      <c r="H114" s="2"/>
      <c r="I114" s="51"/>
      <c r="N114" s="34"/>
    </row>
    <row r="115" spans="1:14" x14ac:dyDescent="0.25">
      <c r="A115" s="47" t="s">
        <v>859</v>
      </c>
      <c r="B115" s="130" t="s">
        <v>735</v>
      </c>
      <c r="C115" s="110" t="s">
        <v>183</v>
      </c>
      <c r="G115" s="34"/>
      <c r="H115" s="2"/>
      <c r="I115" s="51"/>
      <c r="N115" s="34"/>
    </row>
    <row r="116" spans="1:14" x14ac:dyDescent="0.25">
      <c r="A116" s="47" t="s">
        <v>860</v>
      </c>
      <c r="B116" s="130" t="s">
        <v>735</v>
      </c>
      <c r="C116" s="110" t="s">
        <v>183</v>
      </c>
      <c r="G116" s="34"/>
      <c r="H116" s="2"/>
      <c r="I116" s="51"/>
      <c r="N116" s="34"/>
    </row>
    <row r="117" spans="1:14" x14ac:dyDescent="0.25">
      <c r="A117" s="47" t="s">
        <v>861</v>
      </c>
      <c r="B117" s="130" t="s">
        <v>735</v>
      </c>
      <c r="C117" s="110" t="s">
        <v>183</v>
      </c>
      <c r="G117" s="34"/>
      <c r="H117" s="2"/>
      <c r="I117" s="51"/>
      <c r="N117" s="34"/>
    </row>
    <row r="118" spans="1:14" x14ac:dyDescent="0.25">
      <c r="A118" s="47" t="s">
        <v>862</v>
      </c>
      <c r="B118" s="130" t="s">
        <v>735</v>
      </c>
      <c r="C118" s="110" t="s">
        <v>183</v>
      </c>
      <c r="G118" s="34"/>
      <c r="H118" s="2"/>
      <c r="I118" s="51"/>
      <c r="N118" s="34"/>
    </row>
    <row r="119" spans="1:14" x14ac:dyDescent="0.25">
      <c r="A119" s="47" t="s">
        <v>863</v>
      </c>
      <c r="B119" s="130" t="s">
        <v>735</v>
      </c>
      <c r="C119" s="110" t="s">
        <v>183</v>
      </c>
      <c r="G119" s="34"/>
      <c r="H119" s="2"/>
      <c r="I119" s="51"/>
      <c r="N119" s="34"/>
    </row>
    <row r="120" spans="1:14" x14ac:dyDescent="0.25">
      <c r="A120" s="47" t="s">
        <v>864</v>
      </c>
      <c r="B120" s="130" t="s">
        <v>735</v>
      </c>
      <c r="C120" s="110" t="s">
        <v>183</v>
      </c>
      <c r="G120" s="34"/>
      <c r="H120" s="2"/>
      <c r="I120" s="51"/>
      <c r="N120" s="34"/>
    </row>
    <row r="121" spans="1:14" x14ac:dyDescent="0.25">
      <c r="A121" s="47" t="s">
        <v>865</v>
      </c>
      <c r="B121" s="130" t="s">
        <v>735</v>
      </c>
      <c r="C121" s="110" t="s">
        <v>183</v>
      </c>
      <c r="G121" s="34"/>
      <c r="H121" s="2"/>
      <c r="I121" s="51"/>
      <c r="N121" s="34"/>
    </row>
    <row r="122" spans="1:14" x14ac:dyDescent="0.25">
      <c r="A122" s="47" t="s">
        <v>866</v>
      </c>
      <c r="B122" s="130" t="s">
        <v>735</v>
      </c>
      <c r="C122" s="110" t="s">
        <v>183</v>
      </c>
      <c r="G122" s="34"/>
      <c r="H122" s="2"/>
      <c r="I122" s="51"/>
      <c r="N122" s="34"/>
    </row>
    <row r="123" spans="1:14" x14ac:dyDescent="0.25">
      <c r="A123" s="47" t="s">
        <v>867</v>
      </c>
      <c r="B123" s="130" t="s">
        <v>735</v>
      </c>
      <c r="C123" s="110" t="s">
        <v>183</v>
      </c>
      <c r="G123" s="34"/>
      <c r="H123" s="2"/>
      <c r="I123" s="51"/>
      <c r="N123" s="34"/>
    </row>
    <row r="124" spans="1:14" x14ac:dyDescent="0.25">
      <c r="A124" s="47" t="s">
        <v>868</v>
      </c>
      <c r="B124" s="130" t="s">
        <v>735</v>
      </c>
      <c r="C124" s="110" t="s">
        <v>183</v>
      </c>
      <c r="G124" s="34"/>
      <c r="H124" s="2"/>
      <c r="I124" s="51"/>
      <c r="N124" s="34"/>
    </row>
    <row r="125" spans="1:14" x14ac:dyDescent="0.25">
      <c r="A125" s="47" t="s">
        <v>869</v>
      </c>
      <c r="B125" s="130" t="s">
        <v>735</v>
      </c>
      <c r="C125" s="110" t="s">
        <v>183</v>
      </c>
      <c r="G125" s="34"/>
      <c r="H125" s="2"/>
      <c r="I125" s="51"/>
      <c r="N125" s="34"/>
    </row>
    <row r="126" spans="1:14" x14ac:dyDescent="0.25">
      <c r="A126" s="47" t="s">
        <v>870</v>
      </c>
      <c r="B126" s="130" t="s">
        <v>735</v>
      </c>
      <c r="C126" s="110" t="s">
        <v>183</v>
      </c>
      <c r="G126" s="34"/>
      <c r="H126" s="2"/>
      <c r="I126" s="51"/>
      <c r="N126" s="34"/>
    </row>
    <row r="127" spans="1:14" x14ac:dyDescent="0.25">
      <c r="A127" s="47" t="s">
        <v>871</v>
      </c>
      <c r="B127" s="130" t="s">
        <v>735</v>
      </c>
      <c r="C127" s="110" t="s">
        <v>183</v>
      </c>
      <c r="G127" s="34"/>
      <c r="H127" s="2"/>
      <c r="I127" s="51"/>
      <c r="N127" s="34"/>
    </row>
    <row r="128" spans="1:14" x14ac:dyDescent="0.25">
      <c r="A128" s="47" t="s">
        <v>872</v>
      </c>
      <c r="B128" s="130" t="s">
        <v>735</v>
      </c>
      <c r="C128" s="53" t="s">
        <v>183</v>
      </c>
      <c r="G128" s="34"/>
      <c r="H128" s="2"/>
      <c r="I128" s="51"/>
      <c r="N128" s="34"/>
    </row>
    <row r="129" spans="1:14" x14ac:dyDescent="0.25">
      <c r="A129" s="56"/>
      <c r="B129" s="57" t="s">
        <v>736</v>
      </c>
      <c r="C129" s="56" t="s">
        <v>761</v>
      </c>
      <c r="D129" s="56"/>
      <c r="E129" s="56"/>
      <c r="F129" s="59"/>
      <c r="G129" s="59"/>
      <c r="H129" s="2"/>
      <c r="I129" s="112"/>
      <c r="J129" s="77"/>
      <c r="K129" s="77"/>
      <c r="L129" s="77"/>
      <c r="M129" s="78"/>
      <c r="N129" s="78"/>
    </row>
    <row r="130" spans="1:14" x14ac:dyDescent="0.25">
      <c r="A130" s="47" t="s">
        <v>873</v>
      </c>
      <c r="B130" s="47" t="s">
        <v>737</v>
      </c>
      <c r="C130" s="110">
        <v>0.56790764232864699</v>
      </c>
      <c r="D130" s="2"/>
      <c r="E130" s="2"/>
      <c r="F130" s="2"/>
      <c r="G130" s="2"/>
      <c r="H130" s="2"/>
      <c r="K130" s="2"/>
      <c r="L130" s="2"/>
      <c r="M130" s="2"/>
      <c r="N130" s="2"/>
    </row>
    <row r="131" spans="1:14" x14ac:dyDescent="0.25">
      <c r="A131" s="47" t="s">
        <v>874</v>
      </c>
      <c r="B131" s="47" t="s">
        <v>738</v>
      </c>
      <c r="C131" s="110">
        <v>0.43209235767135096</v>
      </c>
      <c r="D131" s="2"/>
      <c r="E131" s="2"/>
      <c r="F131" s="2"/>
      <c r="G131" s="2"/>
      <c r="H131" s="2"/>
      <c r="K131" s="2"/>
      <c r="L131" s="2"/>
      <c r="M131" s="2"/>
      <c r="N131" s="2"/>
    </row>
    <row r="132" spans="1:14" x14ac:dyDescent="0.25">
      <c r="A132" s="47" t="s">
        <v>875</v>
      </c>
      <c r="B132" s="47" t="s">
        <v>257</v>
      </c>
      <c r="C132" s="110">
        <v>0</v>
      </c>
      <c r="D132" s="2"/>
      <c r="E132" s="2"/>
      <c r="F132" s="2"/>
      <c r="G132" s="2"/>
      <c r="H132" s="2"/>
      <c r="K132" s="2"/>
      <c r="L132" s="2"/>
      <c r="M132" s="2"/>
      <c r="N132" s="2"/>
    </row>
    <row r="133" spans="1:14" outlineLevel="1" x14ac:dyDescent="0.25">
      <c r="A133" s="47" t="s">
        <v>876</v>
      </c>
      <c r="C133" s="64"/>
      <c r="D133" s="2"/>
      <c r="E133" s="2"/>
      <c r="F133" s="2"/>
      <c r="G133" s="2"/>
      <c r="H133" s="2"/>
      <c r="K133" s="2"/>
      <c r="L133" s="2"/>
      <c r="M133" s="2"/>
      <c r="N133" s="2"/>
    </row>
    <row r="134" spans="1:14" outlineLevel="1" x14ac:dyDescent="0.25">
      <c r="A134" s="47" t="s">
        <v>877</v>
      </c>
      <c r="C134" s="64"/>
      <c r="D134" s="2"/>
      <c r="E134" s="2"/>
      <c r="F134" s="2"/>
      <c r="G134" s="2"/>
      <c r="H134" s="2"/>
      <c r="K134" s="2"/>
      <c r="L134" s="2"/>
      <c r="M134" s="2"/>
      <c r="N134" s="2"/>
    </row>
    <row r="135" spans="1:14" outlineLevel="1" x14ac:dyDescent="0.25">
      <c r="A135" s="47" t="s">
        <v>878</v>
      </c>
      <c r="C135" s="64"/>
      <c r="D135" s="2"/>
      <c r="E135" s="2"/>
      <c r="F135" s="2"/>
      <c r="G135" s="2"/>
      <c r="H135" s="2"/>
      <c r="K135" s="2"/>
      <c r="L135" s="2"/>
      <c r="M135" s="2"/>
      <c r="N135" s="2"/>
    </row>
    <row r="136" spans="1:14" outlineLevel="1" x14ac:dyDescent="0.25">
      <c r="A136" s="47" t="s">
        <v>879</v>
      </c>
      <c r="C136" s="64"/>
      <c r="D136" s="2"/>
      <c r="E136" s="2"/>
      <c r="F136" s="2"/>
      <c r="G136" s="2"/>
      <c r="H136" s="2"/>
      <c r="K136" s="2"/>
      <c r="L136" s="2"/>
      <c r="M136" s="2"/>
      <c r="N136" s="2"/>
    </row>
    <row r="137" spans="1:14" x14ac:dyDescent="0.25">
      <c r="A137" s="56"/>
      <c r="B137" s="57" t="s">
        <v>739</v>
      </c>
      <c r="C137" s="56" t="s">
        <v>761</v>
      </c>
      <c r="D137" s="56"/>
      <c r="E137" s="56"/>
      <c r="F137" s="59"/>
      <c r="G137" s="59"/>
      <c r="H137" s="2"/>
      <c r="I137" s="112"/>
      <c r="J137" s="77"/>
      <c r="K137" s="77"/>
      <c r="L137" s="77"/>
      <c r="M137" s="78"/>
      <c r="N137" s="78"/>
    </row>
    <row r="138" spans="1:14" x14ac:dyDescent="0.25">
      <c r="A138" s="47" t="s">
        <v>880</v>
      </c>
      <c r="B138" s="47" t="s">
        <v>740</v>
      </c>
      <c r="C138" s="110">
        <v>0.30591939093487852</v>
      </c>
      <c r="D138" s="118"/>
      <c r="E138" s="118"/>
      <c r="F138" s="66"/>
      <c r="G138" s="68"/>
      <c r="H138" s="2"/>
      <c r="K138" s="118"/>
      <c r="L138" s="118"/>
      <c r="M138" s="66"/>
      <c r="N138" s="68"/>
    </row>
    <row r="139" spans="1:14" x14ac:dyDescent="0.25">
      <c r="A139" s="47" t="s">
        <v>881</v>
      </c>
      <c r="B139" s="47" t="s">
        <v>741</v>
      </c>
      <c r="C139" s="110">
        <v>0.69408060906512148</v>
      </c>
      <c r="D139" s="118"/>
      <c r="E139" s="118"/>
      <c r="F139" s="66"/>
      <c r="G139" s="68"/>
      <c r="H139" s="2"/>
      <c r="K139" s="118"/>
      <c r="L139" s="118"/>
      <c r="M139" s="66"/>
      <c r="N139" s="68"/>
    </row>
    <row r="140" spans="1:14" x14ac:dyDescent="0.25">
      <c r="A140" s="47" t="s">
        <v>882</v>
      </c>
      <c r="B140" s="47" t="s">
        <v>257</v>
      </c>
      <c r="C140" s="110">
        <v>0</v>
      </c>
      <c r="D140" s="118"/>
      <c r="E140" s="118"/>
      <c r="F140" s="66"/>
      <c r="G140" s="68"/>
      <c r="H140" s="2"/>
      <c r="K140" s="118"/>
      <c r="L140" s="118"/>
      <c r="M140" s="66"/>
      <c r="N140" s="68"/>
    </row>
    <row r="141" spans="1:14" outlineLevel="1" x14ac:dyDescent="0.25">
      <c r="A141" s="47" t="s">
        <v>883</v>
      </c>
      <c r="C141" s="64"/>
      <c r="D141" s="118"/>
      <c r="E141" s="118"/>
      <c r="F141" s="66"/>
      <c r="G141" s="68"/>
      <c r="H141" s="2"/>
      <c r="K141" s="118"/>
      <c r="L141" s="118"/>
      <c r="M141" s="66"/>
      <c r="N141" s="68"/>
    </row>
    <row r="142" spans="1:14" outlineLevel="1" x14ac:dyDescent="0.25">
      <c r="A142" s="47" t="s">
        <v>884</v>
      </c>
      <c r="C142" s="64"/>
      <c r="D142" s="118"/>
      <c r="E142" s="118"/>
      <c r="F142" s="66"/>
      <c r="G142" s="68"/>
      <c r="H142" s="2"/>
      <c r="K142" s="118"/>
      <c r="L142" s="118"/>
      <c r="M142" s="66"/>
      <c r="N142" s="68"/>
    </row>
    <row r="143" spans="1:14" outlineLevel="1" x14ac:dyDescent="0.25">
      <c r="A143" s="47" t="s">
        <v>885</v>
      </c>
      <c r="C143" s="64"/>
      <c r="D143" s="118"/>
      <c r="E143" s="118"/>
      <c r="F143" s="66"/>
      <c r="G143" s="68"/>
      <c r="H143" s="2"/>
      <c r="K143" s="118"/>
      <c r="L143" s="118"/>
      <c r="M143" s="66"/>
      <c r="N143" s="68"/>
    </row>
    <row r="144" spans="1:14" outlineLevel="1" x14ac:dyDescent="0.25">
      <c r="A144" s="47" t="s">
        <v>886</v>
      </c>
      <c r="C144" s="64"/>
      <c r="D144" s="118"/>
      <c r="E144" s="118"/>
      <c r="F144" s="66"/>
      <c r="G144" s="68"/>
      <c r="H144" s="2"/>
      <c r="K144" s="118"/>
      <c r="L144" s="118"/>
      <c r="M144" s="66"/>
      <c r="N144" s="68"/>
    </row>
    <row r="145" spans="1:14" outlineLevel="1" x14ac:dyDescent="0.25">
      <c r="A145" s="47" t="s">
        <v>887</v>
      </c>
      <c r="C145" s="64"/>
      <c r="D145" s="118"/>
      <c r="E145" s="118"/>
      <c r="F145" s="66"/>
      <c r="G145" s="68"/>
      <c r="H145" s="2"/>
      <c r="K145" s="118"/>
      <c r="L145" s="118"/>
      <c r="M145" s="66"/>
      <c r="N145" s="68"/>
    </row>
    <row r="146" spans="1:14" outlineLevel="1" x14ac:dyDescent="0.25">
      <c r="A146" s="47" t="s">
        <v>888</v>
      </c>
      <c r="C146" s="64"/>
      <c r="D146" s="118"/>
      <c r="E146" s="118"/>
      <c r="F146" s="66"/>
      <c r="G146" s="68"/>
      <c r="H146" s="2"/>
      <c r="K146" s="118"/>
      <c r="L146" s="118"/>
      <c r="M146" s="66"/>
      <c r="N146" s="68"/>
    </row>
    <row r="147" spans="1:14" x14ac:dyDescent="0.25">
      <c r="A147" s="56"/>
      <c r="B147" s="57" t="s">
        <v>889</v>
      </c>
      <c r="C147" s="56" t="s">
        <v>219</v>
      </c>
      <c r="D147" s="56"/>
      <c r="E147" s="56"/>
      <c r="F147" s="56" t="s">
        <v>761</v>
      </c>
      <c r="G147" s="59"/>
      <c r="H147" s="2"/>
      <c r="I147" s="112"/>
      <c r="J147" s="77"/>
      <c r="K147" s="77"/>
      <c r="L147" s="77"/>
      <c r="M147" s="77"/>
      <c r="N147" s="78"/>
    </row>
    <row r="148" spans="1:14" x14ac:dyDescent="0.25">
      <c r="A148" s="47" t="s">
        <v>890</v>
      </c>
      <c r="B148" s="60" t="s">
        <v>891</v>
      </c>
      <c r="C148" s="114">
        <v>3068436.98</v>
      </c>
      <c r="D148" s="118"/>
      <c r="E148" s="118"/>
      <c r="F148" s="69">
        <f>IF($C$152=0,"",IF(C148="[for completion]","",C148/$C$152))</f>
        <v>1.1813481822316918E-3</v>
      </c>
      <c r="G148" s="68"/>
      <c r="H148" s="2"/>
      <c r="I148" s="51"/>
      <c r="K148" s="118"/>
      <c r="L148" s="118"/>
      <c r="M148" s="70"/>
      <c r="N148" s="68"/>
    </row>
    <row r="149" spans="1:14" x14ac:dyDescent="0.25">
      <c r="A149" s="47" t="s">
        <v>892</v>
      </c>
      <c r="B149" s="60" t="s">
        <v>893</v>
      </c>
      <c r="C149" s="114">
        <v>341331255.90000004</v>
      </c>
      <c r="D149" s="118"/>
      <c r="E149" s="118"/>
      <c r="F149" s="69">
        <f>IF($C$152=0,"",IF(C149="[for completion]","",C149/$C$152))</f>
        <v>0.13141252739573145</v>
      </c>
      <c r="G149" s="68"/>
      <c r="H149" s="2"/>
      <c r="I149" s="51"/>
      <c r="K149" s="118"/>
      <c r="L149" s="118"/>
      <c r="M149" s="70"/>
      <c r="N149" s="68"/>
    </row>
    <row r="150" spans="1:14" x14ac:dyDescent="0.25">
      <c r="A150" s="47" t="s">
        <v>894</v>
      </c>
      <c r="B150" s="60" t="s">
        <v>895</v>
      </c>
      <c r="C150" s="114">
        <v>2080822668.3199973</v>
      </c>
      <c r="D150" s="118"/>
      <c r="E150" s="118"/>
      <c r="F150" s="69">
        <f>IF($C$152=0,"",IF(C150="[for completion]","",C150/$C$152))</f>
        <v>0.80111668995930541</v>
      </c>
      <c r="G150" s="68"/>
      <c r="H150" s="2"/>
      <c r="I150" s="51"/>
      <c r="K150" s="118"/>
      <c r="L150" s="118"/>
      <c r="M150" s="70"/>
      <c r="N150" s="68"/>
    </row>
    <row r="151" spans="1:14" ht="15" customHeight="1" x14ac:dyDescent="0.25">
      <c r="A151" s="47" t="s">
        <v>896</v>
      </c>
      <c r="B151" s="60" t="s">
        <v>897</v>
      </c>
      <c r="C151" s="114">
        <v>172180357.28000006</v>
      </c>
      <c r="D151" s="118"/>
      <c r="E151" s="118"/>
      <c r="F151" s="69">
        <f>IF($C$152=0,"",IF(C151="[for completion]","",C151/$C$152))</f>
        <v>6.6289434462731348E-2</v>
      </c>
      <c r="G151" s="68"/>
      <c r="H151" s="2"/>
      <c r="I151" s="51"/>
      <c r="K151" s="118"/>
      <c r="L151" s="118"/>
      <c r="M151" s="70"/>
      <c r="N151" s="68"/>
    </row>
    <row r="152" spans="1:14" ht="15" customHeight="1" x14ac:dyDescent="0.25">
      <c r="A152" s="47" t="s">
        <v>898</v>
      </c>
      <c r="B152" s="71" t="s">
        <v>259</v>
      </c>
      <c r="C152" s="72">
        <f>SUM(C148:C151)</f>
        <v>2597402718.4799976</v>
      </c>
      <c r="D152" s="118"/>
      <c r="E152" s="118"/>
      <c r="F152" s="65">
        <f>SUM(F148:F151)</f>
        <v>1</v>
      </c>
      <c r="G152" s="68"/>
      <c r="H152" s="2"/>
      <c r="I152" s="51"/>
      <c r="K152" s="118"/>
      <c r="L152" s="118"/>
      <c r="M152" s="70"/>
      <c r="N152" s="68"/>
    </row>
    <row r="153" spans="1:14" ht="15" customHeight="1" outlineLevel="1" x14ac:dyDescent="0.25">
      <c r="A153" s="47" t="s">
        <v>899</v>
      </c>
      <c r="B153" s="106" t="s">
        <v>900</v>
      </c>
      <c r="C153" s="53"/>
      <c r="D153" s="118"/>
      <c r="E153" s="118"/>
      <c r="F153" s="107">
        <f>IF($C$152=0,"",IF(C153="[for completion]","",C153/$C$152))</f>
        <v>0</v>
      </c>
      <c r="G153" s="68"/>
      <c r="H153" s="2"/>
      <c r="I153" s="51"/>
      <c r="K153" s="118"/>
      <c r="L153" s="118"/>
      <c r="M153" s="70"/>
      <c r="N153" s="68"/>
    </row>
    <row r="154" spans="1:14" ht="15" customHeight="1" outlineLevel="1" x14ac:dyDescent="0.25">
      <c r="A154" s="47" t="s">
        <v>901</v>
      </c>
      <c r="B154" s="106" t="s">
        <v>902</v>
      </c>
      <c r="C154" s="53"/>
      <c r="D154" s="118"/>
      <c r="E154" s="118"/>
      <c r="F154" s="107">
        <f t="shared" ref="F154:F159" si="2">IF($C$152=0,"",IF(C154="[for completion]","",C154/$C$152))</f>
        <v>0</v>
      </c>
      <c r="G154" s="68"/>
      <c r="H154" s="2"/>
      <c r="I154" s="51"/>
      <c r="K154" s="118"/>
      <c r="L154" s="118"/>
      <c r="M154" s="70"/>
      <c r="N154" s="68"/>
    </row>
    <row r="155" spans="1:14" ht="15" customHeight="1" outlineLevel="1" x14ac:dyDescent="0.25">
      <c r="A155" s="47" t="s">
        <v>903</v>
      </c>
      <c r="B155" s="106" t="s">
        <v>904</v>
      </c>
      <c r="C155" s="53"/>
      <c r="D155" s="118"/>
      <c r="E155" s="118"/>
      <c r="F155" s="107">
        <f t="shared" si="2"/>
        <v>0</v>
      </c>
      <c r="G155" s="68"/>
      <c r="H155" s="2"/>
      <c r="I155" s="51"/>
      <c r="K155" s="118"/>
      <c r="L155" s="118"/>
      <c r="M155" s="70"/>
      <c r="N155" s="68"/>
    </row>
    <row r="156" spans="1:14" ht="15" customHeight="1" outlineLevel="1" x14ac:dyDescent="0.25">
      <c r="A156" s="47" t="s">
        <v>905</v>
      </c>
      <c r="B156" s="106" t="s">
        <v>906</v>
      </c>
      <c r="C156" s="53"/>
      <c r="D156" s="118"/>
      <c r="E156" s="118"/>
      <c r="F156" s="107">
        <f t="shared" si="2"/>
        <v>0</v>
      </c>
      <c r="G156" s="68"/>
      <c r="H156" s="2"/>
      <c r="I156" s="51"/>
      <c r="K156" s="118"/>
      <c r="L156" s="118"/>
      <c r="M156" s="70"/>
      <c r="N156" s="68"/>
    </row>
    <row r="157" spans="1:14" ht="15" customHeight="1" outlineLevel="1" x14ac:dyDescent="0.25">
      <c r="A157" s="47" t="s">
        <v>907</v>
      </c>
      <c r="B157" s="106" t="s">
        <v>908</v>
      </c>
      <c r="C157" s="53"/>
      <c r="D157" s="118"/>
      <c r="E157" s="118"/>
      <c r="F157" s="107">
        <f t="shared" si="2"/>
        <v>0</v>
      </c>
      <c r="G157" s="68"/>
      <c r="H157" s="2"/>
      <c r="I157" s="51"/>
      <c r="K157" s="118"/>
      <c r="L157" s="118"/>
      <c r="M157" s="70"/>
      <c r="N157" s="68"/>
    </row>
    <row r="158" spans="1:14" ht="15" customHeight="1" outlineLevel="1" x14ac:dyDescent="0.25">
      <c r="A158" s="47" t="s">
        <v>909</v>
      </c>
      <c r="B158" s="106" t="s">
        <v>910</v>
      </c>
      <c r="C158" s="53"/>
      <c r="D158" s="118"/>
      <c r="E158" s="118"/>
      <c r="F158" s="107">
        <f t="shared" si="2"/>
        <v>0</v>
      </c>
      <c r="G158" s="68"/>
      <c r="H158" s="2"/>
      <c r="I158" s="51"/>
      <c r="K158" s="118"/>
      <c r="L158" s="118"/>
      <c r="M158" s="70"/>
      <c r="N158" s="68"/>
    </row>
    <row r="159" spans="1:14" ht="15" customHeight="1" outlineLevel="1" x14ac:dyDescent="0.25">
      <c r="A159" s="47" t="s">
        <v>911</v>
      </c>
      <c r="B159" s="106" t="s">
        <v>912</v>
      </c>
      <c r="C159" s="53"/>
      <c r="D159" s="118"/>
      <c r="E159" s="118"/>
      <c r="F159" s="107">
        <f t="shared" si="2"/>
        <v>0</v>
      </c>
      <c r="G159" s="68"/>
      <c r="H159" s="2"/>
      <c r="I159" s="51"/>
      <c r="K159" s="118"/>
      <c r="L159" s="118"/>
      <c r="M159" s="70"/>
      <c r="N159" s="68"/>
    </row>
    <row r="160" spans="1:14" ht="15" customHeight="1" outlineLevel="1" x14ac:dyDescent="0.25">
      <c r="A160" s="47" t="s">
        <v>913</v>
      </c>
      <c r="B160" s="74"/>
      <c r="D160" s="118"/>
      <c r="E160" s="118"/>
      <c r="F160" s="70"/>
      <c r="G160" s="68"/>
      <c r="H160" s="2"/>
      <c r="I160" s="51"/>
      <c r="K160" s="118"/>
      <c r="L160" s="118"/>
      <c r="M160" s="70"/>
      <c r="N160" s="68"/>
    </row>
    <row r="161" spans="1:14" ht="15" customHeight="1" outlineLevel="1" x14ac:dyDescent="0.25">
      <c r="A161" s="47" t="s">
        <v>914</v>
      </c>
      <c r="B161" s="74"/>
      <c r="D161" s="118"/>
      <c r="E161" s="118"/>
      <c r="F161" s="70"/>
      <c r="G161" s="68"/>
      <c r="H161" s="2"/>
      <c r="I161" s="51"/>
      <c r="K161" s="118"/>
      <c r="L161" s="118"/>
      <c r="M161" s="70"/>
      <c r="N161" s="68"/>
    </row>
    <row r="162" spans="1:14" ht="15" customHeight="1" outlineLevel="1" x14ac:dyDescent="0.25">
      <c r="A162" s="47" t="s">
        <v>915</v>
      </c>
      <c r="B162" s="74"/>
      <c r="D162" s="118"/>
      <c r="E162" s="118"/>
      <c r="F162" s="70"/>
      <c r="G162" s="68"/>
      <c r="H162" s="2"/>
      <c r="I162" s="51"/>
      <c r="K162" s="118"/>
      <c r="L162" s="118"/>
      <c r="M162" s="70"/>
      <c r="N162" s="68"/>
    </row>
    <row r="163" spans="1:14" ht="15" customHeight="1" outlineLevel="1" x14ac:dyDescent="0.25">
      <c r="A163" s="47" t="s">
        <v>916</v>
      </c>
      <c r="B163" s="74"/>
      <c r="D163" s="118"/>
      <c r="E163" s="118"/>
      <c r="F163" s="70"/>
      <c r="G163" s="68"/>
      <c r="H163" s="2"/>
      <c r="I163" s="51"/>
      <c r="K163" s="118"/>
      <c r="L163" s="118"/>
      <c r="M163" s="70"/>
      <c r="N163" s="68"/>
    </row>
    <row r="164" spans="1:14" ht="15" customHeight="1" outlineLevel="1" x14ac:dyDescent="0.25">
      <c r="A164" s="47" t="s">
        <v>917</v>
      </c>
      <c r="B164" s="51"/>
      <c r="D164" s="118"/>
      <c r="E164" s="118"/>
      <c r="F164" s="70"/>
      <c r="G164" s="68"/>
      <c r="H164" s="2"/>
      <c r="I164" s="51"/>
      <c r="K164" s="118"/>
      <c r="L164" s="118"/>
      <c r="M164" s="70"/>
      <c r="N164" s="68"/>
    </row>
    <row r="165" spans="1:14" outlineLevel="1" x14ac:dyDescent="0.25">
      <c r="A165" s="47" t="s">
        <v>918</v>
      </c>
      <c r="B165" s="32"/>
      <c r="C165" s="32"/>
      <c r="D165" s="32"/>
      <c r="E165" s="32"/>
      <c r="F165" s="70"/>
      <c r="G165" s="68"/>
      <c r="H165" s="2"/>
      <c r="I165" s="117"/>
      <c r="J165" s="51"/>
      <c r="K165" s="118"/>
      <c r="L165" s="118"/>
      <c r="M165" s="66"/>
      <c r="N165" s="68"/>
    </row>
    <row r="166" spans="1:14" ht="15" customHeight="1" x14ac:dyDescent="0.25">
      <c r="A166" s="56"/>
      <c r="B166" s="85" t="s">
        <v>919</v>
      </c>
      <c r="C166" s="56" t="s">
        <v>761</v>
      </c>
      <c r="D166" s="56"/>
      <c r="E166" s="56"/>
      <c r="F166" s="59"/>
      <c r="G166" s="59"/>
      <c r="H166" s="2"/>
      <c r="I166" s="112"/>
      <c r="J166" s="77"/>
      <c r="K166" s="77"/>
      <c r="L166" s="77"/>
      <c r="M166" s="78"/>
      <c r="N166" s="78"/>
    </row>
    <row r="167" spans="1:14" x14ac:dyDescent="0.25">
      <c r="A167" s="47" t="s">
        <v>920</v>
      </c>
      <c r="B167" s="47" t="s">
        <v>742</v>
      </c>
      <c r="C167" s="110">
        <v>0</v>
      </c>
      <c r="D167" s="2"/>
      <c r="E167" s="31"/>
      <c r="F167" s="31"/>
      <c r="G167" s="2"/>
      <c r="H167" s="2"/>
      <c r="K167" s="2"/>
      <c r="L167" s="31"/>
      <c r="M167" s="31"/>
      <c r="N167" s="2"/>
    </row>
    <row r="168" spans="1:14" outlineLevel="1" x14ac:dyDescent="0.25">
      <c r="A168" s="47" t="s">
        <v>921</v>
      </c>
      <c r="B168" s="111" t="s">
        <v>743</v>
      </c>
      <c r="C168" s="110">
        <v>0</v>
      </c>
      <c r="D168" s="2"/>
      <c r="E168" s="31"/>
      <c r="F168" s="31"/>
      <c r="G168" s="2"/>
      <c r="H168" s="2"/>
      <c r="K168" s="2"/>
      <c r="L168" s="31"/>
      <c r="M168" s="31"/>
      <c r="N168" s="2"/>
    </row>
    <row r="169" spans="1:14" outlineLevel="1" x14ac:dyDescent="0.25">
      <c r="A169" s="47" t="s">
        <v>922</v>
      </c>
      <c r="D169" s="2"/>
      <c r="E169" s="31"/>
      <c r="F169" s="31"/>
      <c r="G169" s="2"/>
      <c r="H169" s="2"/>
      <c r="K169" s="2"/>
      <c r="L169" s="31"/>
      <c r="M169" s="31"/>
      <c r="N169" s="2"/>
    </row>
    <row r="170" spans="1:14" outlineLevel="1" x14ac:dyDescent="0.25">
      <c r="A170" s="47" t="s">
        <v>923</v>
      </c>
      <c r="D170" s="2"/>
      <c r="E170" s="31"/>
      <c r="F170" s="31"/>
      <c r="G170" s="2"/>
      <c r="H170" s="2"/>
      <c r="K170" s="2"/>
      <c r="L170" s="31"/>
      <c r="M170" s="31"/>
      <c r="N170" s="2"/>
    </row>
    <row r="171" spans="1:14" outlineLevel="1" x14ac:dyDescent="0.25">
      <c r="A171" s="47" t="s">
        <v>924</v>
      </c>
      <c r="D171" s="2"/>
      <c r="E171" s="31"/>
      <c r="F171" s="31"/>
      <c r="G171" s="2"/>
      <c r="H171" s="2"/>
      <c r="K171" s="2"/>
      <c r="L171" s="31"/>
      <c r="M171" s="31"/>
      <c r="N171" s="2"/>
    </row>
    <row r="172" spans="1:14" x14ac:dyDescent="0.25">
      <c r="A172" s="56"/>
      <c r="B172" s="57" t="s">
        <v>925</v>
      </c>
      <c r="C172" s="56" t="s">
        <v>761</v>
      </c>
      <c r="D172" s="56"/>
      <c r="E172" s="56"/>
      <c r="F172" s="59"/>
      <c r="G172" s="59"/>
      <c r="H172" s="2"/>
      <c r="I172" s="112"/>
      <c r="J172" s="77"/>
      <c r="K172" s="77"/>
      <c r="L172" s="77"/>
      <c r="M172" s="78"/>
      <c r="N172" s="78"/>
    </row>
    <row r="173" spans="1:14" ht="15" customHeight="1" x14ac:dyDescent="0.25">
      <c r="A173" s="47" t="s">
        <v>926</v>
      </c>
      <c r="B173" s="47" t="s">
        <v>927</v>
      </c>
      <c r="C173" s="110">
        <v>0.17518258640164866</v>
      </c>
      <c r="D173" s="2"/>
      <c r="E173" s="2"/>
      <c r="F173" s="2"/>
      <c r="G173" s="2"/>
      <c r="H173" s="2"/>
      <c r="K173" s="2"/>
      <c r="L173" s="2"/>
      <c r="M173" s="2"/>
      <c r="N173" s="2"/>
    </row>
    <row r="174" spans="1:14" outlineLevel="1" x14ac:dyDescent="0.25">
      <c r="A174" s="47" t="s">
        <v>928</v>
      </c>
      <c r="D174" s="2"/>
      <c r="E174" s="2"/>
      <c r="F174" s="2"/>
      <c r="G174" s="2"/>
      <c r="H174" s="2"/>
      <c r="K174" s="2"/>
      <c r="L174" s="2"/>
      <c r="M174" s="2"/>
      <c r="N174" s="2"/>
    </row>
    <row r="175" spans="1:14" outlineLevel="1" x14ac:dyDescent="0.25">
      <c r="A175" s="47" t="s">
        <v>929</v>
      </c>
      <c r="D175" s="2"/>
      <c r="E175" s="2"/>
      <c r="F175" s="2"/>
      <c r="G175" s="2"/>
      <c r="H175" s="2"/>
      <c r="K175" s="2"/>
      <c r="L175" s="2"/>
      <c r="M175" s="2"/>
      <c r="N175" s="2"/>
    </row>
    <row r="176" spans="1:14" outlineLevel="1" x14ac:dyDescent="0.25">
      <c r="A176" s="47" t="s">
        <v>930</v>
      </c>
      <c r="D176" s="2"/>
      <c r="E176" s="2"/>
      <c r="F176" s="2"/>
      <c r="G176" s="2"/>
      <c r="H176" s="2"/>
      <c r="K176" s="2"/>
      <c r="L176" s="2"/>
      <c r="M176" s="2"/>
      <c r="N176" s="2"/>
    </row>
    <row r="177" spans="1:14" outlineLevel="1" x14ac:dyDescent="0.25">
      <c r="A177" s="47" t="s">
        <v>931</v>
      </c>
      <c r="D177" s="2"/>
      <c r="E177" s="2"/>
      <c r="F177" s="2"/>
      <c r="G177" s="2"/>
      <c r="H177" s="2"/>
      <c r="K177" s="2"/>
      <c r="L177" s="2"/>
      <c r="M177" s="2"/>
      <c r="N177" s="2"/>
    </row>
    <row r="178" spans="1:14" outlineLevel="1" x14ac:dyDescent="0.25">
      <c r="A178" s="47" t="s">
        <v>932</v>
      </c>
    </row>
    <row r="179" spans="1:14" outlineLevel="1" x14ac:dyDescent="0.25">
      <c r="A179" s="47" t="s">
        <v>933</v>
      </c>
    </row>
  </sheetData>
  <sheetProtection algorithmName="SHA-512" hashValue="BNay1J82Ngka1ATTox9sNKpwR3OFKFuT8AXierqw+vmwHncb+urhgapLf2mGVqXU09iu/o0elXR8EKwSltg1zw==" saltValue="gPlElM7/pgSxS6o9GzfaEQ=="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_1"/>
    <protectedRange sqref="C167 B169:C171" name="NPLs_1"/>
    <protectedRange sqref="C173:C179 B174:B179" name="Concentration Risks_1"/>
    <protectedRange sqref="B168:C168" name="Mortgage Assets II_1"/>
  </protectedRanges>
  <hyperlinks>
    <hyperlink ref="B6" location="'B2. HTT Public Sector Assets'!B8" display="8. Public Sector Assets" xr:uid="{7923B2B6-915C-40EE-8D84-6EECDAC68B59}"/>
    <hyperlink ref="B129" location="'2. Harmonised Glossary'!A9" display="Breakdown by Interest Rate" xr:uid="{9304A55F-4B67-4C26-8B05-5B7BA1574E49}"/>
    <hyperlink ref="B166" location="'C. HTT Harmonised Glossary'!B19" display="9. Non-Performing Loans" xr:uid="{54262C41-5908-4F46-B94F-A7B6C024374C}"/>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CB1C5B-7A8C-424B-ADB2-C067F97AE6D0}">
  <sheetPr codeName="Tabelle9">
    <tabColor rgb="FFE36E00"/>
  </sheetPr>
  <dimension ref="A1:C403"/>
  <sheetViews>
    <sheetView zoomScale="75" zoomScaleNormal="75" workbookViewId="0">
      <selection activeCell="B6" sqref="B6"/>
    </sheetView>
  </sheetViews>
  <sheetFormatPr defaultColWidth="11.28515625" defaultRowHeight="15" outlineLevelRow="1" x14ac:dyDescent="0.25"/>
  <cols>
    <col min="1" max="1" width="16.28515625" style="2" customWidth="1"/>
    <col min="2" max="2" width="89.85546875" style="34" bestFit="1" customWidth="1"/>
    <col min="3" max="3" width="134.7109375" style="2" customWidth="1"/>
    <col min="4" max="16384" width="11.28515625" style="2"/>
  </cols>
  <sheetData>
    <row r="1" spans="1:3" ht="31.5" x14ac:dyDescent="0.25">
      <c r="A1" s="1" t="s">
        <v>934</v>
      </c>
      <c r="B1" s="1"/>
      <c r="C1" s="22" t="s">
        <v>170</v>
      </c>
    </row>
    <row r="2" spans="1:3" x14ac:dyDescent="0.25">
      <c r="B2" s="31"/>
      <c r="C2" s="31"/>
    </row>
    <row r="3" spans="1:3" x14ac:dyDescent="0.25">
      <c r="A3" s="122" t="s">
        <v>935</v>
      </c>
      <c r="B3" s="123"/>
      <c r="C3" s="31"/>
    </row>
    <row r="4" spans="1:3" x14ac:dyDescent="0.25">
      <c r="C4" s="31"/>
    </row>
    <row r="5" spans="1:3" ht="37.5" x14ac:dyDescent="0.25">
      <c r="A5" s="44" t="s">
        <v>180</v>
      </c>
      <c r="B5" s="44" t="s">
        <v>936</v>
      </c>
      <c r="C5" s="124" t="s">
        <v>937</v>
      </c>
    </row>
    <row r="6" spans="1:3" ht="30" x14ac:dyDescent="0.25">
      <c r="A6" s="95" t="s">
        <v>938</v>
      </c>
      <c r="B6" s="48" t="s">
        <v>939</v>
      </c>
      <c r="C6" s="125" t="s">
        <v>940</v>
      </c>
    </row>
    <row r="7" spans="1:3" ht="30" x14ac:dyDescent="0.25">
      <c r="A7" s="95" t="s">
        <v>941</v>
      </c>
      <c r="B7" s="48" t="s">
        <v>942</v>
      </c>
      <c r="C7" s="125" t="s">
        <v>943</v>
      </c>
    </row>
    <row r="8" spans="1:3" ht="30" x14ac:dyDescent="0.25">
      <c r="A8" s="95" t="s">
        <v>944</v>
      </c>
      <c r="B8" s="48" t="s">
        <v>945</v>
      </c>
      <c r="C8" s="125" t="s">
        <v>946</v>
      </c>
    </row>
    <row r="9" spans="1:3" x14ac:dyDescent="0.25">
      <c r="A9" s="95" t="s">
        <v>947</v>
      </c>
      <c r="B9" s="48" t="s">
        <v>948</v>
      </c>
      <c r="C9" s="53" t="s">
        <v>183</v>
      </c>
    </row>
    <row r="10" spans="1:3" ht="44.25" customHeight="1" x14ac:dyDescent="0.25">
      <c r="A10" s="95" t="s">
        <v>949</v>
      </c>
      <c r="B10" s="48" t="s">
        <v>950</v>
      </c>
      <c r="C10" s="53" t="s">
        <v>183</v>
      </c>
    </row>
    <row r="11" spans="1:3" ht="54.75" customHeight="1" x14ac:dyDescent="0.25">
      <c r="A11" s="95" t="s">
        <v>951</v>
      </c>
      <c r="B11" s="48" t="s">
        <v>952</v>
      </c>
      <c r="C11" s="53" t="s">
        <v>183</v>
      </c>
    </row>
    <row r="12" spans="1:3" x14ac:dyDescent="0.25">
      <c r="A12" s="95" t="s">
        <v>953</v>
      </c>
      <c r="B12" s="48" t="s">
        <v>954</v>
      </c>
      <c r="C12" s="53" t="s">
        <v>955</v>
      </c>
    </row>
    <row r="13" spans="1:3" x14ac:dyDescent="0.25">
      <c r="A13" s="95" t="s">
        <v>956</v>
      </c>
      <c r="B13" s="48" t="s">
        <v>957</v>
      </c>
      <c r="C13" s="53" t="s">
        <v>183</v>
      </c>
    </row>
    <row r="14" spans="1:3" x14ac:dyDescent="0.25">
      <c r="A14" s="95" t="s">
        <v>958</v>
      </c>
      <c r="B14" s="48" t="s">
        <v>959</v>
      </c>
      <c r="C14" s="53" t="s">
        <v>183</v>
      </c>
    </row>
    <row r="15" spans="1:3" ht="30" x14ac:dyDescent="0.25">
      <c r="A15" s="95" t="s">
        <v>960</v>
      </c>
      <c r="B15" s="48" t="s">
        <v>961</v>
      </c>
      <c r="C15" s="53" t="s">
        <v>183</v>
      </c>
    </row>
    <row r="16" spans="1:3" x14ac:dyDescent="0.25">
      <c r="A16" s="95" t="s">
        <v>962</v>
      </c>
      <c r="B16" s="48" t="s">
        <v>963</v>
      </c>
      <c r="C16" s="53" t="s">
        <v>183</v>
      </c>
    </row>
    <row r="17" spans="1:3" ht="30" customHeight="1" x14ac:dyDescent="0.25">
      <c r="A17" s="95" t="s">
        <v>964</v>
      </c>
      <c r="B17" s="126" t="s">
        <v>965</v>
      </c>
      <c r="C17" s="53" t="s">
        <v>183</v>
      </c>
    </row>
    <row r="18" spans="1:3" x14ac:dyDescent="0.25">
      <c r="A18" s="95" t="s">
        <v>966</v>
      </c>
      <c r="B18" s="126" t="s">
        <v>967</v>
      </c>
      <c r="C18" s="53" t="s">
        <v>183</v>
      </c>
    </row>
    <row r="19" spans="1:3" x14ac:dyDescent="0.25">
      <c r="A19" s="95" t="s">
        <v>968</v>
      </c>
      <c r="B19" s="126" t="s">
        <v>969</v>
      </c>
      <c r="C19" s="53" t="s">
        <v>183</v>
      </c>
    </row>
    <row r="20" spans="1:3" x14ac:dyDescent="0.25">
      <c r="A20" s="95" t="s">
        <v>970</v>
      </c>
      <c r="B20" s="48" t="s">
        <v>971</v>
      </c>
      <c r="C20" s="53" t="s">
        <v>183</v>
      </c>
    </row>
    <row r="21" spans="1:3" x14ac:dyDescent="0.25">
      <c r="A21" s="95" t="s">
        <v>972</v>
      </c>
      <c r="B21" s="67" t="s">
        <v>973</v>
      </c>
      <c r="C21" s="127"/>
    </row>
    <row r="22" spans="1:3" x14ac:dyDescent="0.25">
      <c r="A22" s="95" t="s">
        <v>974</v>
      </c>
      <c r="B22" s="127"/>
      <c r="C22" s="127"/>
    </row>
    <row r="23" spans="1:3" outlineLevel="1" x14ac:dyDescent="0.25">
      <c r="A23" s="95" t="s">
        <v>975</v>
      </c>
      <c r="B23" s="53"/>
      <c r="C23" s="53"/>
    </row>
    <row r="24" spans="1:3" outlineLevel="1" x14ac:dyDescent="0.25">
      <c r="A24" s="95" t="s">
        <v>976</v>
      </c>
      <c r="B24" s="112"/>
      <c r="C24" s="53"/>
    </row>
    <row r="25" spans="1:3" outlineLevel="1" x14ac:dyDescent="0.25">
      <c r="A25" s="95" t="s">
        <v>977</v>
      </c>
      <c r="B25" s="112"/>
      <c r="C25" s="53"/>
    </row>
    <row r="26" spans="1:3" outlineLevel="1" x14ac:dyDescent="0.25">
      <c r="A26" s="95" t="s">
        <v>978</v>
      </c>
      <c r="B26" s="112"/>
      <c r="C26" s="53"/>
    </row>
    <row r="27" spans="1:3" outlineLevel="1" x14ac:dyDescent="0.25">
      <c r="A27" s="95" t="s">
        <v>979</v>
      </c>
      <c r="B27" s="112"/>
      <c r="C27" s="53"/>
    </row>
    <row r="28" spans="1:3" ht="18.75" outlineLevel="1" x14ac:dyDescent="0.25">
      <c r="A28" s="44"/>
      <c r="B28" s="44" t="s">
        <v>980</v>
      </c>
      <c r="C28" s="124" t="s">
        <v>937</v>
      </c>
    </row>
    <row r="29" spans="1:3" outlineLevel="1" x14ac:dyDescent="0.25">
      <c r="A29" s="95" t="s">
        <v>981</v>
      </c>
      <c r="B29" s="48" t="s">
        <v>982</v>
      </c>
      <c r="C29" s="53" t="s">
        <v>183</v>
      </c>
    </row>
    <row r="30" spans="1:3" outlineLevel="1" x14ac:dyDescent="0.25">
      <c r="A30" s="95" t="s">
        <v>983</v>
      </c>
      <c r="B30" s="48" t="s">
        <v>984</v>
      </c>
      <c r="C30" s="53" t="s">
        <v>183</v>
      </c>
    </row>
    <row r="31" spans="1:3" outlineLevel="1" x14ac:dyDescent="0.25">
      <c r="A31" s="95" t="s">
        <v>985</v>
      </c>
      <c r="B31" s="48" t="s">
        <v>986</v>
      </c>
      <c r="C31" s="53" t="s">
        <v>183</v>
      </c>
    </row>
    <row r="32" spans="1:3" ht="30" outlineLevel="1" x14ac:dyDescent="0.25">
      <c r="A32" s="95" t="s">
        <v>987</v>
      </c>
      <c r="B32" s="128" t="s">
        <v>988</v>
      </c>
      <c r="C32" s="53" t="s">
        <v>183</v>
      </c>
    </row>
    <row r="33" spans="1:3" outlineLevel="1" x14ac:dyDescent="0.25">
      <c r="A33" s="95" t="s">
        <v>989</v>
      </c>
      <c r="B33" s="129"/>
      <c r="C33" s="53"/>
    </row>
    <row r="34" spans="1:3" outlineLevel="1" x14ac:dyDescent="0.25">
      <c r="A34" s="95" t="s">
        <v>990</v>
      </c>
      <c r="B34" s="129"/>
      <c r="C34" s="53"/>
    </row>
    <row r="35" spans="1:3" outlineLevel="1" x14ac:dyDescent="0.25">
      <c r="A35" s="95" t="s">
        <v>991</v>
      </c>
      <c r="B35" s="129"/>
      <c r="C35" s="53"/>
    </row>
    <row r="36" spans="1:3" outlineLevel="1" x14ac:dyDescent="0.25">
      <c r="A36" s="95" t="s">
        <v>992</v>
      </c>
      <c r="B36" s="129"/>
      <c r="C36" s="53"/>
    </row>
    <row r="37" spans="1:3" outlineLevel="1" x14ac:dyDescent="0.25">
      <c r="A37" s="95" t="s">
        <v>993</v>
      </c>
      <c r="B37" s="129"/>
      <c r="C37" s="53"/>
    </row>
    <row r="38" spans="1:3" outlineLevel="1" x14ac:dyDescent="0.25">
      <c r="A38" s="95" t="s">
        <v>994</v>
      </c>
      <c r="B38" s="129"/>
      <c r="C38" s="53"/>
    </row>
    <row r="39" spans="1:3" outlineLevel="1" x14ac:dyDescent="0.25">
      <c r="A39" s="95" t="s">
        <v>995</v>
      </c>
      <c r="B39" s="129"/>
      <c r="C39" s="53"/>
    </row>
    <row r="40" spans="1:3" outlineLevel="1" x14ac:dyDescent="0.25">
      <c r="A40" s="95" t="s">
        <v>996</v>
      </c>
      <c r="B40" s="2"/>
      <c r="C40" s="53"/>
    </row>
    <row r="41" spans="1:3" outlineLevel="1" x14ac:dyDescent="0.25">
      <c r="A41" s="95" t="s">
        <v>997</v>
      </c>
      <c r="B41" s="129"/>
      <c r="C41" s="53"/>
    </row>
    <row r="42" spans="1:3" outlineLevel="1" x14ac:dyDescent="0.25">
      <c r="A42" s="95" t="s">
        <v>998</v>
      </c>
      <c r="B42" s="129"/>
      <c r="C42" s="53"/>
    </row>
    <row r="43" spans="1:3" outlineLevel="1" x14ac:dyDescent="0.25">
      <c r="A43" s="95" t="s">
        <v>999</v>
      </c>
      <c r="B43" s="129"/>
      <c r="C43" s="53"/>
    </row>
    <row r="44" spans="1:3" ht="18.75" x14ac:dyDescent="0.25">
      <c r="A44" s="44"/>
      <c r="B44" s="44" t="s">
        <v>1000</v>
      </c>
      <c r="C44" s="124" t="s">
        <v>1001</v>
      </c>
    </row>
    <row r="45" spans="1:3" x14ac:dyDescent="0.25">
      <c r="A45" s="95" t="s">
        <v>1002</v>
      </c>
      <c r="B45" s="126" t="s">
        <v>1003</v>
      </c>
      <c r="C45" s="53" t="s">
        <v>1004</v>
      </c>
    </row>
    <row r="46" spans="1:3" x14ac:dyDescent="0.25">
      <c r="A46" s="95" t="s">
        <v>1005</v>
      </c>
      <c r="B46" s="126" t="s">
        <v>1006</v>
      </c>
      <c r="C46" s="53" t="s">
        <v>1007</v>
      </c>
    </row>
    <row r="47" spans="1:3" x14ac:dyDescent="0.25">
      <c r="A47" s="95" t="s">
        <v>1008</v>
      </c>
      <c r="B47" s="126" t="s">
        <v>1009</v>
      </c>
      <c r="C47" s="53" t="s">
        <v>1010</v>
      </c>
    </row>
    <row r="48" spans="1:3" outlineLevel="1" x14ac:dyDescent="0.25">
      <c r="A48" s="95" t="s">
        <v>1011</v>
      </c>
      <c r="B48" s="128" t="s">
        <v>1012</v>
      </c>
      <c r="C48" s="53" t="s">
        <v>1013</v>
      </c>
    </row>
    <row r="49" spans="1:3" outlineLevel="1" x14ac:dyDescent="0.25">
      <c r="A49" s="95" t="s">
        <v>1014</v>
      </c>
      <c r="B49" s="130"/>
      <c r="C49" s="53"/>
    </row>
    <row r="50" spans="1:3" outlineLevel="1" x14ac:dyDescent="0.25">
      <c r="A50" s="95" t="s">
        <v>1015</v>
      </c>
      <c r="B50" s="131"/>
      <c r="C50" s="53"/>
    </row>
    <row r="51" spans="1:3" ht="18.75" x14ac:dyDescent="0.25">
      <c r="A51" s="44"/>
      <c r="B51" s="44" t="s">
        <v>1016</v>
      </c>
      <c r="C51" s="124" t="s">
        <v>937</v>
      </c>
    </row>
    <row r="52" spans="1:3" x14ac:dyDescent="0.25">
      <c r="A52" s="95" t="s">
        <v>1017</v>
      </c>
      <c r="B52" s="48" t="s">
        <v>1018</v>
      </c>
      <c r="C52" s="53" t="s">
        <v>183</v>
      </c>
    </row>
    <row r="53" spans="1:3" x14ac:dyDescent="0.25">
      <c r="A53" s="95" t="s">
        <v>1019</v>
      </c>
      <c r="B53" s="130"/>
      <c r="C53" s="127"/>
    </row>
    <row r="54" spans="1:3" x14ac:dyDescent="0.25">
      <c r="A54" s="95" t="s">
        <v>1020</v>
      </c>
      <c r="B54" s="130"/>
      <c r="C54" s="127"/>
    </row>
    <row r="55" spans="1:3" x14ac:dyDescent="0.25">
      <c r="A55" s="95" t="s">
        <v>1021</v>
      </c>
      <c r="B55" s="130"/>
      <c r="C55" s="127"/>
    </row>
    <row r="56" spans="1:3" x14ac:dyDescent="0.25">
      <c r="A56" s="95" t="s">
        <v>1022</v>
      </c>
      <c r="B56" s="130"/>
      <c r="C56" s="127"/>
    </row>
    <row r="57" spans="1:3" x14ac:dyDescent="0.25">
      <c r="A57" s="95" t="s">
        <v>1023</v>
      </c>
      <c r="B57" s="130"/>
      <c r="C57" s="127"/>
    </row>
    <row r="58" spans="1:3" x14ac:dyDescent="0.25">
      <c r="B58" s="51"/>
    </row>
    <row r="59" spans="1:3" x14ac:dyDescent="0.25">
      <c r="B59" s="51"/>
    </row>
    <row r="60" spans="1:3" x14ac:dyDescent="0.25">
      <c r="B60" s="51"/>
    </row>
    <row r="61" spans="1:3" x14ac:dyDescent="0.25">
      <c r="B61" s="51"/>
    </row>
    <row r="62" spans="1:3" x14ac:dyDescent="0.25">
      <c r="B62" s="51"/>
    </row>
    <row r="63" spans="1:3" x14ac:dyDescent="0.25">
      <c r="B63" s="51"/>
    </row>
    <row r="64" spans="1:3" x14ac:dyDescent="0.25">
      <c r="B64" s="51"/>
    </row>
    <row r="65" spans="2:2" x14ac:dyDescent="0.25">
      <c r="B65" s="51"/>
    </row>
    <row r="66" spans="2:2" x14ac:dyDescent="0.25">
      <c r="B66" s="51"/>
    </row>
    <row r="67" spans="2:2" x14ac:dyDescent="0.25">
      <c r="B67" s="51"/>
    </row>
    <row r="68" spans="2:2" x14ac:dyDescent="0.25">
      <c r="B68" s="51"/>
    </row>
    <row r="69" spans="2:2" x14ac:dyDescent="0.25">
      <c r="B69" s="51"/>
    </row>
    <row r="70" spans="2:2" x14ac:dyDescent="0.25">
      <c r="B70" s="51"/>
    </row>
    <row r="71" spans="2:2" x14ac:dyDescent="0.25">
      <c r="B71" s="51"/>
    </row>
    <row r="72" spans="2:2" x14ac:dyDescent="0.25">
      <c r="B72" s="51"/>
    </row>
    <row r="73" spans="2:2" x14ac:dyDescent="0.25">
      <c r="B73" s="51"/>
    </row>
    <row r="74" spans="2:2" x14ac:dyDescent="0.25">
      <c r="B74" s="51"/>
    </row>
    <row r="75" spans="2:2" x14ac:dyDescent="0.25">
      <c r="B75" s="51"/>
    </row>
    <row r="76" spans="2:2" x14ac:dyDescent="0.25">
      <c r="B76" s="51"/>
    </row>
    <row r="77" spans="2:2" x14ac:dyDescent="0.25">
      <c r="B77" s="51"/>
    </row>
    <row r="78" spans="2:2" x14ac:dyDescent="0.25">
      <c r="B78" s="51"/>
    </row>
    <row r="79" spans="2:2" x14ac:dyDescent="0.25">
      <c r="B79" s="51"/>
    </row>
    <row r="80" spans="2:2" x14ac:dyDescent="0.25">
      <c r="B80" s="51"/>
    </row>
    <row r="81" spans="2:2" x14ac:dyDescent="0.25">
      <c r="B81" s="51"/>
    </row>
    <row r="82" spans="2:2" x14ac:dyDescent="0.25">
      <c r="B82" s="51"/>
    </row>
    <row r="83" spans="2:2" x14ac:dyDescent="0.25">
      <c r="B83" s="51"/>
    </row>
    <row r="84" spans="2:2" x14ac:dyDescent="0.25">
      <c r="B84" s="51"/>
    </row>
    <row r="85" spans="2:2" x14ac:dyDescent="0.25">
      <c r="B85" s="51"/>
    </row>
    <row r="86" spans="2:2" x14ac:dyDescent="0.25">
      <c r="B86" s="51"/>
    </row>
    <row r="87" spans="2:2" x14ac:dyDescent="0.25">
      <c r="B87" s="51"/>
    </row>
    <row r="88" spans="2:2" x14ac:dyDescent="0.25">
      <c r="B88" s="51"/>
    </row>
    <row r="89" spans="2:2" x14ac:dyDescent="0.25">
      <c r="B89" s="51"/>
    </row>
    <row r="90" spans="2:2" x14ac:dyDescent="0.25">
      <c r="B90" s="51"/>
    </row>
    <row r="91" spans="2:2" x14ac:dyDescent="0.25">
      <c r="B91" s="51"/>
    </row>
    <row r="92" spans="2:2" x14ac:dyDescent="0.25">
      <c r="B92" s="51"/>
    </row>
    <row r="93" spans="2:2" x14ac:dyDescent="0.25">
      <c r="B93" s="51"/>
    </row>
    <row r="94" spans="2:2" x14ac:dyDescent="0.25">
      <c r="B94" s="51"/>
    </row>
    <row r="95" spans="2:2" x14ac:dyDescent="0.25">
      <c r="B95" s="51"/>
    </row>
    <row r="96" spans="2:2" x14ac:dyDescent="0.25">
      <c r="B96" s="51"/>
    </row>
    <row r="97" spans="2:2" x14ac:dyDescent="0.25">
      <c r="B97" s="51"/>
    </row>
    <row r="98" spans="2:2" x14ac:dyDescent="0.25">
      <c r="B98" s="51"/>
    </row>
    <row r="99" spans="2:2" x14ac:dyDescent="0.25">
      <c r="B99" s="51"/>
    </row>
    <row r="100" spans="2:2" x14ac:dyDescent="0.25">
      <c r="B100" s="51"/>
    </row>
    <row r="101" spans="2:2" x14ac:dyDescent="0.25">
      <c r="B101" s="51"/>
    </row>
    <row r="102" spans="2:2" x14ac:dyDescent="0.25">
      <c r="B102" s="51"/>
    </row>
    <row r="103" spans="2:2" x14ac:dyDescent="0.25">
      <c r="B103" s="31"/>
    </row>
    <row r="104" spans="2:2" x14ac:dyDescent="0.25">
      <c r="B104" s="31"/>
    </row>
    <row r="105" spans="2:2" x14ac:dyDescent="0.25">
      <c r="B105" s="31"/>
    </row>
    <row r="106" spans="2:2" x14ac:dyDescent="0.25">
      <c r="B106" s="31"/>
    </row>
    <row r="107" spans="2:2" x14ac:dyDescent="0.25">
      <c r="B107" s="31"/>
    </row>
    <row r="108" spans="2:2" x14ac:dyDescent="0.25">
      <c r="B108" s="31"/>
    </row>
    <row r="109" spans="2:2" x14ac:dyDescent="0.25">
      <c r="B109" s="31"/>
    </row>
    <row r="110" spans="2:2" x14ac:dyDescent="0.25">
      <c r="B110" s="31"/>
    </row>
    <row r="111" spans="2:2" x14ac:dyDescent="0.25">
      <c r="B111" s="31"/>
    </row>
    <row r="112" spans="2:2" x14ac:dyDescent="0.25">
      <c r="B112" s="31"/>
    </row>
    <row r="113" spans="2:2" x14ac:dyDescent="0.25">
      <c r="B113" s="51"/>
    </row>
    <row r="114" spans="2:2" x14ac:dyDescent="0.25">
      <c r="B114" s="51"/>
    </row>
    <row r="115" spans="2:2" x14ac:dyDescent="0.25">
      <c r="B115" s="51"/>
    </row>
    <row r="116" spans="2:2" x14ac:dyDescent="0.25">
      <c r="B116" s="51"/>
    </row>
    <row r="117" spans="2:2" x14ac:dyDescent="0.25">
      <c r="B117" s="51"/>
    </row>
    <row r="118" spans="2:2" x14ac:dyDescent="0.25">
      <c r="B118" s="51"/>
    </row>
    <row r="119" spans="2:2" x14ac:dyDescent="0.25">
      <c r="B119" s="51"/>
    </row>
    <row r="120" spans="2:2" x14ac:dyDescent="0.25">
      <c r="B120" s="51"/>
    </row>
    <row r="121" spans="2:2" x14ac:dyDescent="0.25">
      <c r="B121" s="80"/>
    </row>
    <row r="122" spans="2:2" x14ac:dyDescent="0.25">
      <c r="B122" s="51"/>
    </row>
    <row r="123" spans="2:2" x14ac:dyDescent="0.25">
      <c r="B123" s="51"/>
    </row>
    <row r="124" spans="2:2" x14ac:dyDescent="0.25">
      <c r="B124" s="51"/>
    </row>
    <row r="125" spans="2:2" x14ac:dyDescent="0.25">
      <c r="B125" s="51"/>
    </row>
    <row r="126" spans="2:2" x14ac:dyDescent="0.25">
      <c r="B126" s="51"/>
    </row>
    <row r="127" spans="2:2" x14ac:dyDescent="0.25">
      <c r="B127" s="51"/>
    </row>
    <row r="128" spans="2:2" x14ac:dyDescent="0.25">
      <c r="B128" s="51"/>
    </row>
    <row r="129" spans="2:2" x14ac:dyDescent="0.25">
      <c r="B129" s="51"/>
    </row>
    <row r="130" spans="2:2" x14ac:dyDescent="0.25">
      <c r="B130" s="51"/>
    </row>
    <row r="131" spans="2:2" x14ac:dyDescent="0.25">
      <c r="B131" s="51"/>
    </row>
    <row r="132" spans="2:2" x14ac:dyDescent="0.25">
      <c r="B132" s="51"/>
    </row>
    <row r="133" spans="2:2" x14ac:dyDescent="0.25">
      <c r="B133" s="51"/>
    </row>
    <row r="134" spans="2:2" x14ac:dyDescent="0.25">
      <c r="B134" s="51"/>
    </row>
    <row r="135" spans="2:2" x14ac:dyDescent="0.25">
      <c r="B135" s="51"/>
    </row>
    <row r="136" spans="2:2" x14ac:dyDescent="0.25">
      <c r="B136" s="51"/>
    </row>
    <row r="137" spans="2:2" x14ac:dyDescent="0.25">
      <c r="B137" s="51"/>
    </row>
    <row r="138" spans="2:2" x14ac:dyDescent="0.25">
      <c r="B138" s="51"/>
    </row>
    <row r="140" spans="2:2" x14ac:dyDescent="0.25">
      <c r="B140" s="51"/>
    </row>
    <row r="141" spans="2:2" x14ac:dyDescent="0.25">
      <c r="B141" s="51"/>
    </row>
    <row r="142" spans="2:2" x14ac:dyDescent="0.25">
      <c r="B142" s="51"/>
    </row>
    <row r="147" spans="2:2" x14ac:dyDescent="0.25">
      <c r="B147" s="39"/>
    </row>
    <row r="148" spans="2:2" x14ac:dyDescent="0.25">
      <c r="B148" s="132"/>
    </row>
    <row r="154" spans="2:2" x14ac:dyDescent="0.25">
      <c r="B154" s="55"/>
    </row>
    <row r="155" spans="2:2" x14ac:dyDescent="0.25">
      <c r="B155" s="51"/>
    </row>
    <row r="157" spans="2:2" x14ac:dyDescent="0.25">
      <c r="B157" s="51"/>
    </row>
    <row r="158" spans="2:2" x14ac:dyDescent="0.25">
      <c r="B158" s="51"/>
    </row>
    <row r="159" spans="2:2" x14ac:dyDescent="0.25">
      <c r="B159" s="51"/>
    </row>
    <row r="160" spans="2:2" x14ac:dyDescent="0.25">
      <c r="B160" s="51"/>
    </row>
    <row r="161" spans="2:2" x14ac:dyDescent="0.25">
      <c r="B161" s="51"/>
    </row>
    <row r="162" spans="2:2" x14ac:dyDescent="0.25">
      <c r="B162" s="51"/>
    </row>
    <row r="163" spans="2:2" x14ac:dyDescent="0.25">
      <c r="B163" s="51"/>
    </row>
    <row r="164" spans="2:2" x14ac:dyDescent="0.25">
      <c r="B164" s="51"/>
    </row>
    <row r="165" spans="2:2" x14ac:dyDescent="0.25">
      <c r="B165" s="51"/>
    </row>
    <row r="166" spans="2:2" x14ac:dyDescent="0.25">
      <c r="B166" s="51"/>
    </row>
    <row r="167" spans="2:2" x14ac:dyDescent="0.25">
      <c r="B167" s="51"/>
    </row>
    <row r="168" spans="2:2" x14ac:dyDescent="0.25">
      <c r="B168" s="51"/>
    </row>
    <row r="265" spans="2:2" x14ac:dyDescent="0.25">
      <c r="B265" s="77"/>
    </row>
    <row r="266" spans="2:2" x14ac:dyDescent="0.25">
      <c r="B266" s="51"/>
    </row>
    <row r="267" spans="2:2" x14ac:dyDescent="0.25">
      <c r="B267" s="51"/>
    </row>
    <row r="270" spans="2:2" x14ac:dyDescent="0.25">
      <c r="B270" s="51"/>
    </row>
    <row r="286" spans="2:2" x14ac:dyDescent="0.25">
      <c r="B286" s="77"/>
    </row>
    <row r="316" spans="2:2" x14ac:dyDescent="0.25">
      <c r="B316" s="39"/>
    </row>
    <row r="317" spans="2:2" x14ac:dyDescent="0.25">
      <c r="B317" s="51"/>
    </row>
    <row r="319" spans="2:2" x14ac:dyDescent="0.25">
      <c r="B319" s="51"/>
    </row>
    <row r="320" spans="2:2" x14ac:dyDescent="0.25">
      <c r="B320" s="51"/>
    </row>
    <row r="321" spans="2:2" x14ac:dyDescent="0.25">
      <c r="B321" s="51"/>
    </row>
    <row r="322" spans="2:2" x14ac:dyDescent="0.25">
      <c r="B322" s="51"/>
    </row>
    <row r="323" spans="2:2" x14ac:dyDescent="0.25">
      <c r="B323" s="51"/>
    </row>
    <row r="324" spans="2:2" x14ac:dyDescent="0.25">
      <c r="B324" s="51"/>
    </row>
    <row r="325" spans="2:2" x14ac:dyDescent="0.25">
      <c r="B325" s="51"/>
    </row>
    <row r="326" spans="2:2" x14ac:dyDescent="0.25">
      <c r="B326" s="51"/>
    </row>
    <row r="327" spans="2:2" x14ac:dyDescent="0.25">
      <c r="B327" s="51"/>
    </row>
    <row r="328" spans="2:2" x14ac:dyDescent="0.25">
      <c r="B328" s="51"/>
    </row>
    <row r="329" spans="2:2" x14ac:dyDescent="0.25">
      <c r="B329" s="51"/>
    </row>
    <row r="330" spans="2:2" x14ac:dyDescent="0.25">
      <c r="B330" s="51"/>
    </row>
    <row r="342" spans="2:2" x14ac:dyDescent="0.25">
      <c r="B342" s="51"/>
    </row>
    <row r="343" spans="2:2" x14ac:dyDescent="0.25">
      <c r="B343" s="51"/>
    </row>
    <row r="344" spans="2:2" x14ac:dyDescent="0.25">
      <c r="B344" s="51"/>
    </row>
    <row r="345" spans="2:2" x14ac:dyDescent="0.25">
      <c r="B345" s="51"/>
    </row>
    <row r="346" spans="2:2" x14ac:dyDescent="0.25">
      <c r="B346" s="51"/>
    </row>
    <row r="347" spans="2:2" x14ac:dyDescent="0.25">
      <c r="B347" s="51"/>
    </row>
    <row r="348" spans="2:2" x14ac:dyDescent="0.25">
      <c r="B348" s="51"/>
    </row>
    <row r="349" spans="2:2" x14ac:dyDescent="0.25">
      <c r="B349" s="51"/>
    </row>
    <row r="350" spans="2:2" x14ac:dyDescent="0.25">
      <c r="B350" s="51"/>
    </row>
    <row r="352" spans="2:2" x14ac:dyDescent="0.25">
      <c r="B352" s="51"/>
    </row>
    <row r="353" spans="2:2" x14ac:dyDescent="0.25">
      <c r="B353" s="51"/>
    </row>
    <row r="354" spans="2:2" x14ac:dyDescent="0.25">
      <c r="B354" s="51"/>
    </row>
    <row r="355" spans="2:2" x14ac:dyDescent="0.25">
      <c r="B355" s="51"/>
    </row>
    <row r="356" spans="2:2" x14ac:dyDescent="0.25">
      <c r="B356" s="51"/>
    </row>
    <row r="358" spans="2:2" x14ac:dyDescent="0.25">
      <c r="B358" s="51"/>
    </row>
    <row r="361" spans="2:2" x14ac:dyDescent="0.25">
      <c r="B361" s="51"/>
    </row>
    <row r="364" spans="2:2" x14ac:dyDescent="0.25">
      <c r="B364" s="51"/>
    </row>
    <row r="365" spans="2:2" x14ac:dyDescent="0.25">
      <c r="B365" s="51"/>
    </row>
    <row r="366" spans="2:2" x14ac:dyDescent="0.25">
      <c r="B366" s="51"/>
    </row>
    <row r="367" spans="2:2" x14ac:dyDescent="0.25">
      <c r="B367" s="51"/>
    </row>
    <row r="368" spans="2:2" x14ac:dyDescent="0.25">
      <c r="B368" s="51"/>
    </row>
    <row r="369" spans="2:2" x14ac:dyDescent="0.25">
      <c r="B369" s="51"/>
    </row>
    <row r="370" spans="2:2" x14ac:dyDescent="0.25">
      <c r="B370" s="51"/>
    </row>
    <row r="371" spans="2:2" x14ac:dyDescent="0.25">
      <c r="B371" s="51"/>
    </row>
    <row r="372" spans="2:2" x14ac:dyDescent="0.25">
      <c r="B372" s="51"/>
    </row>
    <row r="373" spans="2:2" x14ac:dyDescent="0.25">
      <c r="B373" s="51"/>
    </row>
    <row r="374" spans="2:2" x14ac:dyDescent="0.25">
      <c r="B374" s="51"/>
    </row>
    <row r="375" spans="2:2" x14ac:dyDescent="0.25">
      <c r="B375" s="51"/>
    </row>
    <row r="376" spans="2:2" x14ac:dyDescent="0.25">
      <c r="B376" s="51"/>
    </row>
    <row r="377" spans="2:2" x14ac:dyDescent="0.25">
      <c r="B377" s="51"/>
    </row>
    <row r="378" spans="2:2" x14ac:dyDescent="0.25">
      <c r="B378" s="51"/>
    </row>
    <row r="379" spans="2:2" x14ac:dyDescent="0.25">
      <c r="B379" s="51"/>
    </row>
    <row r="380" spans="2:2" x14ac:dyDescent="0.25">
      <c r="B380" s="51"/>
    </row>
    <row r="381" spans="2:2" x14ac:dyDescent="0.25">
      <c r="B381" s="51"/>
    </row>
    <row r="382" spans="2:2" x14ac:dyDescent="0.25">
      <c r="B382" s="51"/>
    </row>
    <row r="386" spans="2:2" x14ac:dyDescent="0.25">
      <c r="B386" s="39"/>
    </row>
    <row r="403" spans="2:2" x14ac:dyDescent="0.25">
      <c r="B403" s="133"/>
    </row>
  </sheetData>
  <sheetProtection algorithmName="SHA-512" hashValue="SEi4xY3u5xlYWonbeeDLAfbgJ1jUiYqy8yFNFecB9QVv5JLJuWc6ox0NOf1oeKbyV5vGgsNyHD9O1GDHQGpCOg==" saltValue="txzEhfXFUdfyXW8KTNiRFw==" spinCount="100000" sheet="1" formatColumns="0" formatRows="0" insertHyperlinks="0" sort="0" autoFilter="0" pivotTables="0"/>
  <protectedRanges>
    <protectedRange sqref="B21 C52:C88 B52 B24:B27 C13:C20 C29:C31 A53:B88 C23:C27 C6:C11 B32:C43" name="Glossary_1"/>
  </protectedRange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TaxCatchAll xmlns="6a9f6bf8-3710-4c59-a4eb-7c22c36861d0" xsi:nil="true"/>
    <lcf76f155ced4ddcb4097134ff3c332f xmlns="01c7ed30-b748-4e6f-b72d-51af0829fd38">
      <Terms xmlns="http://schemas.microsoft.com/office/infopath/2007/PartnerControls"/>
    </lcf76f155ced4ddcb4097134ff3c332f>
    <_dlc_DocId xmlns="6a9f6bf8-3710-4c59-a4eb-7c22c36861d0">UFZAHDXV6EXC-877681433-502400</_dlc_DocId>
    <_dlc_DocIdUrl xmlns="6a9f6bf8-3710-4c59-a4eb-7c22c36861d0">
      <Url>https://emfecbc.sharepoint.com/sites/HypoDocumentCenter/_layouts/15/DocIdRedir.aspx?ID=UFZAHDXV6EXC-877681433-502400</Url>
      <Description>UFZAHDXV6EXC-877681433-502400</Description>
    </_dlc_DocIdUrl>
  </documentManagement>
</p:properties>
</file>

<file path=customXml/itemProps1.xml><?xml version="1.0" encoding="utf-8"?>
<ds:datastoreItem xmlns:ds="http://schemas.openxmlformats.org/officeDocument/2006/customXml" ds:itemID="{ED808E43-8A48-47B2-A9D6-9C278EB38F0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84144A98-C823-44CE-B4C9-2E63E09A41AE}">
  <ds:schemaRefs>
    <ds:schemaRef ds:uri="http://schemas.microsoft.com/sharepoint/events"/>
  </ds:schemaRefs>
</ds:datastoreItem>
</file>

<file path=customXml/itemProps3.xml><?xml version="1.0" encoding="utf-8"?>
<ds:datastoreItem xmlns:ds="http://schemas.openxmlformats.org/officeDocument/2006/customXml" ds:itemID="{D2C8B11A-CB69-4BD2-B4F1-CCAA084D7523}">
  <ds:schemaRefs>
    <ds:schemaRef ds:uri="http://schemas.microsoft.com/sharepoint/v3/contenttype/forms"/>
  </ds:schemaRefs>
</ds:datastoreItem>
</file>

<file path=customXml/itemProps4.xml><?xml version="1.0" encoding="utf-8"?>
<ds:datastoreItem xmlns:ds="http://schemas.openxmlformats.org/officeDocument/2006/customXml" ds:itemID="{23B03C8E-CE8E-4B5F-A4DF-D55ACB60AF4A}">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5</vt:i4>
      </vt:variant>
    </vt:vector>
  </HeadingPairs>
  <TitlesOfParts>
    <vt:vector size="5" baseType="lpstr">
      <vt:lpstr>Disclaimer</vt:lpstr>
      <vt:lpstr>Introduction</vt:lpstr>
      <vt:lpstr>A. HTT General</vt:lpstr>
      <vt:lpstr>B2. HTT Public Sector Assets</vt:lpstr>
      <vt:lpstr>C. HTT Harmonised Glossary</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Eva DERVAUX</dc:creator>
  <cp:keywords/>
  <dc:description/>
  <cp:lastModifiedBy>Kiss, Matthias</cp:lastModifiedBy>
  <cp:revision/>
  <dcterms:created xsi:type="dcterms:W3CDTF">2025-09-04T15:20:53Z</dcterms:created>
  <dcterms:modified xsi:type="dcterms:W3CDTF">2026-03-13T13:20:45Z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94dc1a1c-0371-4962-ba25-774a7611a288</vt:lpwstr>
  </property>
  <property fmtid="{D5CDD505-2E9C-101B-9397-08002B2CF9AE}" pid="4" name="MediaServiceImageTags">
    <vt:lpwstr/>
  </property>
  <property fmtid="{D5CDD505-2E9C-101B-9397-08002B2CF9AE}" pid="5" name="MSIP_Label_b0e4137d-3c3f-4cec-9f07-da88235b25cd_Enabled">
    <vt:lpwstr>true</vt:lpwstr>
  </property>
  <property fmtid="{D5CDD505-2E9C-101B-9397-08002B2CF9AE}" pid="6" name="MSIP_Label_b0e4137d-3c3f-4cec-9f07-da88235b25cd_SetDate">
    <vt:lpwstr>2025-11-19T08:24:07Z</vt:lpwstr>
  </property>
  <property fmtid="{D5CDD505-2E9C-101B-9397-08002B2CF9AE}" pid="7" name="MSIP_Label_b0e4137d-3c3f-4cec-9f07-da88235b25cd_Method">
    <vt:lpwstr>Standard</vt:lpwstr>
  </property>
  <property fmtid="{D5CDD505-2E9C-101B-9397-08002B2CF9AE}" pid="8" name="MSIP_Label_b0e4137d-3c3f-4cec-9f07-da88235b25cd_Name">
    <vt:lpwstr>Internal</vt:lpwstr>
  </property>
  <property fmtid="{D5CDD505-2E9C-101B-9397-08002B2CF9AE}" pid="9" name="MSIP_Label_b0e4137d-3c3f-4cec-9f07-da88235b25cd_SiteId">
    <vt:lpwstr>6c57600f-285e-42b1-b384-86c271614b79</vt:lpwstr>
  </property>
  <property fmtid="{D5CDD505-2E9C-101B-9397-08002B2CF9AE}" pid="10" name="MSIP_Label_b0e4137d-3c3f-4cec-9f07-da88235b25cd_ActionId">
    <vt:lpwstr>c23b2a43-e808-42b6-a90a-154de60723d1</vt:lpwstr>
  </property>
  <property fmtid="{D5CDD505-2E9C-101B-9397-08002B2CF9AE}" pid="11" name="MSIP_Label_b0e4137d-3c3f-4cec-9f07-da88235b25cd_ContentBits">
    <vt:lpwstr>0</vt:lpwstr>
  </property>
  <property fmtid="{D5CDD505-2E9C-101B-9397-08002B2CF9AE}" pid="12" name="MSIP_Label_b0e4137d-3c3f-4cec-9f07-da88235b25cd_Tag">
    <vt:lpwstr>10, 3, 0, 2</vt:lpwstr>
  </property>
</Properties>
</file>