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Public Sector\2025\"/>
    </mc:Choice>
  </mc:AlternateContent>
  <xr:revisionPtr revIDLastSave="0" documentId="8_{19F4ACD0-7F17-4267-B34C-A558E74D8EA1}" xr6:coauthVersionLast="47" xr6:coauthVersionMax="47" xr10:uidLastSave="{00000000-0000-0000-0000-000000000000}"/>
  <bookViews>
    <workbookView xWindow="-120" yWindow="-120" windowWidth="21840" windowHeight="13020" tabRatio="750" activeTab="2" xr2:uid="{FC8D5E56-30AB-4763-9824-CFC5BEF12B3D}"/>
  </bookViews>
  <sheets>
    <sheet name="Disclaimer" sheetId="1" r:id="rId1"/>
    <sheet name="Introduction" sheetId="2" r:id="rId2"/>
    <sheet name="A. HTT General" sheetId="5" r:id="rId3"/>
    <sheet name="B2. HTT Public Sector Assets" sheetId="7" r:id="rId4"/>
    <sheet name="C. HTT Harmonised Glossary" sheetId="9" r:id="rId5"/>
  </sheets>
  <externalReferences>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6" i="5" l="1"/>
  <c r="G225" i="5"/>
  <c r="C49" i="7"/>
  <c r="C42" i="7"/>
  <c r="F41" i="7" s="1"/>
  <c r="D37" i="7"/>
  <c r="G36" i="7" s="1"/>
  <c r="C37" i="7"/>
  <c r="C219" i="5"/>
  <c r="C220" i="5"/>
  <c r="C217" i="5"/>
  <c r="C165" i="5"/>
  <c r="C166" i="5"/>
  <c r="C164" i="5"/>
  <c r="C138" i="5"/>
  <c r="D131" i="5"/>
  <c r="C113" i="5"/>
  <c r="C114" i="5"/>
  <c r="C115" i="5"/>
  <c r="C117" i="5"/>
  <c r="C118" i="5"/>
  <c r="C119" i="5"/>
  <c r="C120" i="5"/>
  <c r="C121" i="5"/>
  <c r="C122" i="5"/>
  <c r="C123" i="5"/>
  <c r="C124" i="5"/>
  <c r="C125" i="5"/>
  <c r="C126" i="5"/>
  <c r="C127" i="5"/>
  <c r="C128" i="5"/>
  <c r="C129" i="5"/>
  <c r="C130" i="5"/>
  <c r="C152" i="7"/>
  <c r="F156" i="7" s="1"/>
  <c r="C81" i="7"/>
  <c r="C77" i="7"/>
  <c r="C304" i="5"/>
  <c r="C303" i="5"/>
  <c r="C302" i="5"/>
  <c r="C298" i="5"/>
  <c r="C297" i="5"/>
  <c r="C296" i="5"/>
  <c r="C292" i="5"/>
  <c r="C290" i="5"/>
  <c r="C289" i="5"/>
  <c r="C288" i="5"/>
  <c r="G226" i="5"/>
  <c r="G222" i="5"/>
  <c r="C209" i="5"/>
  <c r="F213" i="5" s="1"/>
  <c r="C179" i="5"/>
  <c r="F185" i="5" s="1"/>
  <c r="D167" i="5"/>
  <c r="G166" i="5" s="1"/>
  <c r="C167" i="5"/>
  <c r="F165" i="5" s="1"/>
  <c r="F159" i="5"/>
  <c r="D157" i="5"/>
  <c r="G161" i="5" s="1"/>
  <c r="C157" i="5"/>
  <c r="F162" i="5" s="1"/>
  <c r="F148" i="5"/>
  <c r="F146" i="5"/>
  <c r="F145" i="5"/>
  <c r="F140" i="5"/>
  <c r="D100" i="5"/>
  <c r="G102" i="5" s="1"/>
  <c r="C100" i="5"/>
  <c r="F105" i="5" s="1"/>
  <c r="D77" i="5"/>
  <c r="G86" i="5" s="1"/>
  <c r="D307" i="5"/>
  <c r="C293" i="5"/>
  <c r="F307" i="5"/>
  <c r="D295" i="5"/>
  <c r="D291" i="5"/>
  <c r="C295" i="5"/>
  <c r="G293" i="5"/>
  <c r="F295" i="5"/>
  <c r="D293" i="5"/>
  <c r="C307" i="5"/>
  <c r="C291" i="5"/>
  <c r="F293" i="5"/>
  <c r="D45" i="5" l="1"/>
  <c r="G223" i="5"/>
  <c r="F223" i="5"/>
  <c r="G219" i="5"/>
  <c r="G224" i="5"/>
  <c r="C51" i="5"/>
  <c r="F227" i="5"/>
  <c r="G217" i="5"/>
  <c r="F219" i="5"/>
  <c r="F221" i="5"/>
  <c r="C58" i="5"/>
  <c r="F59" i="5" s="1"/>
  <c r="F217" i="5"/>
  <c r="C47" i="5"/>
  <c r="G227" i="5"/>
  <c r="F224" i="5"/>
  <c r="F225" i="5"/>
  <c r="G221" i="5"/>
  <c r="F222" i="5"/>
  <c r="F158" i="7"/>
  <c r="F159" i="7"/>
  <c r="F148" i="7"/>
  <c r="F149" i="7"/>
  <c r="F150" i="7"/>
  <c r="F151" i="7"/>
  <c r="F157" i="7"/>
  <c r="F39" i="7"/>
  <c r="F40" i="7"/>
  <c r="F27" i="7"/>
  <c r="F36" i="7"/>
  <c r="F24" i="7"/>
  <c r="F25" i="7"/>
  <c r="F30" i="7"/>
  <c r="F31" i="7"/>
  <c r="F26" i="7"/>
  <c r="F32" i="7"/>
  <c r="F218" i="5"/>
  <c r="G218" i="5"/>
  <c r="F204" i="5"/>
  <c r="F207" i="5"/>
  <c r="F208" i="5"/>
  <c r="F193" i="5"/>
  <c r="F195" i="5"/>
  <c r="F211" i="5"/>
  <c r="F196" i="5"/>
  <c r="F214" i="5"/>
  <c r="F200" i="5"/>
  <c r="F215" i="5"/>
  <c r="F203" i="5"/>
  <c r="F176" i="5"/>
  <c r="F186" i="5"/>
  <c r="F187" i="5"/>
  <c r="F175" i="5"/>
  <c r="G164" i="5"/>
  <c r="G165" i="5"/>
  <c r="F164" i="5"/>
  <c r="F166" i="5"/>
  <c r="F138" i="5"/>
  <c r="F150" i="5"/>
  <c r="F161" i="5"/>
  <c r="F139" i="5"/>
  <c r="F151" i="5"/>
  <c r="F152" i="5"/>
  <c r="F142" i="5"/>
  <c r="F154" i="5"/>
  <c r="F144" i="5"/>
  <c r="F156" i="5"/>
  <c r="G126" i="5"/>
  <c r="G135" i="5"/>
  <c r="G127" i="5"/>
  <c r="G117" i="5"/>
  <c r="G134" i="5"/>
  <c r="G125" i="5"/>
  <c r="G116" i="5"/>
  <c r="G122" i="5"/>
  <c r="G128" i="5"/>
  <c r="G133" i="5"/>
  <c r="G124" i="5"/>
  <c r="G115" i="5"/>
  <c r="G132" i="5"/>
  <c r="G123" i="5"/>
  <c r="G114" i="5"/>
  <c r="G113" i="5"/>
  <c r="G118" i="5"/>
  <c r="G130" i="5"/>
  <c r="G121" i="5"/>
  <c r="G112" i="5"/>
  <c r="G129" i="5"/>
  <c r="G119" i="5"/>
  <c r="C131" i="5"/>
  <c r="F136" i="5" s="1"/>
  <c r="F130" i="5"/>
  <c r="F112" i="5"/>
  <c r="F113" i="5"/>
  <c r="F122" i="5"/>
  <c r="F127" i="5"/>
  <c r="F125" i="5"/>
  <c r="F114" i="5"/>
  <c r="G98" i="5"/>
  <c r="G103" i="5"/>
  <c r="F104" i="5"/>
  <c r="F98" i="5"/>
  <c r="F99" i="5"/>
  <c r="F94" i="5"/>
  <c r="F95" i="5"/>
  <c r="F101" i="5"/>
  <c r="F93" i="5"/>
  <c r="F96" i="5"/>
  <c r="F102" i="5"/>
  <c r="F97" i="5"/>
  <c r="F103" i="5"/>
  <c r="C77" i="5"/>
  <c r="F82" i="5" s="1"/>
  <c r="F72" i="5"/>
  <c r="F70" i="5"/>
  <c r="G73" i="5"/>
  <c r="G81" i="5"/>
  <c r="G87" i="5"/>
  <c r="G74" i="5"/>
  <c r="G78" i="5"/>
  <c r="G75" i="5"/>
  <c r="G79" i="5"/>
  <c r="G70" i="5"/>
  <c r="G80" i="5"/>
  <c r="G71" i="5"/>
  <c r="G76" i="5"/>
  <c r="G25" i="7"/>
  <c r="F33" i="7"/>
  <c r="F153" i="7"/>
  <c r="G33" i="7"/>
  <c r="F22" i="7"/>
  <c r="F28" i="7"/>
  <c r="F34" i="7"/>
  <c r="G22" i="7"/>
  <c r="G28" i="7"/>
  <c r="G34" i="7"/>
  <c r="F154" i="7"/>
  <c r="G26" i="7"/>
  <c r="G32" i="7"/>
  <c r="F23" i="7"/>
  <c r="F29" i="7"/>
  <c r="F35" i="7"/>
  <c r="F155" i="7"/>
  <c r="G31" i="7"/>
  <c r="G27" i="7"/>
  <c r="G23" i="7"/>
  <c r="G29" i="7"/>
  <c r="G35" i="7"/>
  <c r="G24" i="7"/>
  <c r="G30" i="7"/>
  <c r="G151" i="5"/>
  <c r="G93" i="5"/>
  <c r="G99" i="5"/>
  <c r="G104" i="5"/>
  <c r="G140" i="5"/>
  <c r="G146" i="5"/>
  <c r="G152" i="5"/>
  <c r="F177" i="5"/>
  <c r="F205" i="5"/>
  <c r="F75" i="5"/>
  <c r="F80" i="5"/>
  <c r="F117" i="5"/>
  <c r="F123" i="5"/>
  <c r="F129" i="5"/>
  <c r="F134" i="5"/>
  <c r="F141" i="5"/>
  <c r="F147" i="5"/>
  <c r="F153" i="5"/>
  <c r="F158" i="5"/>
  <c r="F178" i="5"/>
  <c r="F194" i="5"/>
  <c r="F206" i="5"/>
  <c r="G147" i="5"/>
  <c r="G145" i="5"/>
  <c r="G94" i="5"/>
  <c r="G105" i="5"/>
  <c r="G141" i="5"/>
  <c r="G153" i="5"/>
  <c r="G95" i="5"/>
  <c r="G142" i="5"/>
  <c r="G154" i="5"/>
  <c r="F180" i="5"/>
  <c r="F197" i="5"/>
  <c r="F143" i="5"/>
  <c r="F149" i="5"/>
  <c r="F155" i="5"/>
  <c r="F160" i="5"/>
  <c r="F181" i="5"/>
  <c r="F198" i="5"/>
  <c r="G158" i="5"/>
  <c r="G148" i="5"/>
  <c r="G159"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28" i="5" l="1"/>
  <c r="F135" i="5"/>
  <c r="F132" i="5"/>
  <c r="F115" i="5"/>
  <c r="F120" i="5"/>
  <c r="F133" i="5"/>
  <c r="F73" i="5"/>
  <c r="F79" i="5"/>
  <c r="F81" i="5"/>
  <c r="F71" i="5"/>
  <c r="F77" i="5" s="1"/>
  <c r="F86" i="5"/>
  <c r="F78" i="5"/>
  <c r="F76" i="5"/>
  <c r="F74" i="5"/>
  <c r="F87" i="5"/>
  <c r="F64" i="5"/>
  <c r="F60" i="5"/>
  <c r="F220" i="5"/>
  <c r="F61" i="5"/>
  <c r="F62" i="5"/>
  <c r="F55" i="5"/>
  <c r="F63" i="5"/>
  <c r="F57" i="5"/>
  <c r="F53" i="5"/>
  <c r="F54" i="5"/>
  <c r="F56" i="5"/>
  <c r="G220" i="5"/>
  <c r="F152" i="7"/>
  <c r="F42" i="7"/>
  <c r="F209" i="5"/>
  <c r="F179" i="5"/>
  <c r="G167" i="5"/>
  <c r="F167" i="5"/>
  <c r="F157" i="5"/>
  <c r="G131" i="5"/>
  <c r="F124" i="5"/>
  <c r="F118" i="5"/>
  <c r="F126" i="5"/>
  <c r="F119" i="5"/>
  <c r="F121" i="5"/>
  <c r="F116" i="5"/>
  <c r="F100" i="5"/>
  <c r="G77" i="5"/>
  <c r="G37" i="7"/>
  <c r="F37" i="7"/>
  <c r="G100" i="5"/>
  <c r="G157" i="5"/>
  <c r="F131" i="5" l="1"/>
  <c r="F58"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<sst xmlns="http://schemas.openxmlformats.org/spreadsheetml/2006/main" count="1337" uniqueCount="1048">
  <si>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</si>
  <si>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</si>
  <si>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</si>
  <si>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</si>
  <si>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</si>
  <si>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</si>
  <si>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</si>
  <si>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</si>
  <si>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</si>
  <si>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</si>
  <si>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</si>
  <si>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</si>
  <si>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</si>
  <si>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</si>
  <si>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</si>
  <si>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</si>
  <si>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</si>
  <si>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</si>
  <si>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</si>
  <si>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</si>
  <si>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</si>
  <si>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</si>
  <si>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</si>
  <si>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</si>
  <si>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</si>
  <si>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</si>
  <si>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</si>
  <si>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</si>
  <si>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</si>
  <si>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</si>
  <si>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</si>
  <si>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</si>
  <si>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</si>
  <si>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</si>
  <si>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</si>
  <si>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</si>
  <si>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</si>
  <si>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</si>
  <si>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</si>
  <si>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</si>
  <si>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</si>
  <si>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</si>
  <si>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</si>
  <si>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</si>
  <si>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</si>
  <si>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</si>
  <si>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</si>
  <si>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</si>
  <si>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</si>
  <si>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</si>
  <si>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</si>
  <si>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</si>
  <si>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</si>
  <si>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</si>
  <si>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</si>
  <si>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</si>
  <si>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</si>
  <si>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</si>
  <si>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</si>
  <si>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</si>
  <si>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</si>
  <si>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</si>
  <si>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</si>
  <si>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</si>
  <si>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</si>
  <si>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</si>
  <si>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</si>
  <si>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</si>
  <si>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</si>
  <si>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</si>
  <si>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</si>
  <si>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</si>
  <si>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</si>
  <si>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</si>
  <si>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</si>
  <si>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</si>
  <si>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</si>
  <si>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</si>
  <si>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</si>
  <si>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</si>
  <si>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</si>
  <si>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</si>
  <si>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</si>
  <si>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</si>
  <si>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</si>
  <si>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</si>
  <si>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</si>
  <si>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</si>
  <si>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</si>
  <si>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</si>
  <si>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</si>
  <si>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</si>
  <si>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</si>
  <si>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</si>
  <si>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</si>
  <si>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</si>
  <si>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</si>
  <si>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</si>
  <si>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</si>
  <si>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</si>
  <si>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</si>
  <si>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</si>
  <si>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</si>
  <si>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</si>
  <si>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</si>
  <si>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</si>
  <si>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</si>
  <si>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</si>
  <si>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</si>
  <si>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</si>
  <si>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</si>
  <si>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</si>
  <si>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</si>
  <si>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</si>
  <si>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</si>
  <si>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</si>
  <si>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</si>
  <si>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</si>
  <si>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</si>
  <si>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</si>
  <si>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</si>
  <si>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</si>
  <si>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</si>
  <si>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</si>
  <si>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</si>
  <si>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</si>
  <si>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</si>
  <si>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</si>
  <si>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</si>
  <si>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</si>
  <si>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</si>
  <si>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</si>
  <si>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</si>
  <si>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</si>
  <si>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</si>
  <si>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</si>
  <si>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</si>
  <si>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</si>
  <si>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</si>
  <si>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</si>
  <si>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</si>
  <si>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</si>
  <si>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</si>
  <si>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</si>
  <si>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</si>
  <si>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</si>
  <si>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</si>
  <si>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</si>
  <si>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</si>
  <si>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</si>
  <si>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</si>
  <si>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</si>
  <si>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</si>
  <si>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</si>
  <si>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</si>
  <si>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</si>
  <si>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</si>
  <si>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</si>
  <si>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</si>
  <si>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</si>
  <si>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</si>
  <si>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</si>
  <si>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</si>
  <si>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</si>
  <si>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</si>
  <si>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</si>
  <si>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B2: HTT Public Sector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</si>
  <si>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</si>
  <si>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</si>
  <si>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</si>
  <si>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</si>
  <si>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</si>
  <si>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</si>
  <si>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</si>
  <si>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</si>
  <si>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</si>
  <si>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</si>
  <si>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</si>
  <si>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</si>
  <si>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</si>
  <si>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</si>
  <si>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</si>
  <si>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</si>
  <si>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</si>
  <si>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</si>
  <si>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</si>
  <si>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</si>
  <si>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</si>
  <si>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</si>
  <si>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</si>
  <si>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</si>
  <si>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</si>
  <si>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</si>
  <si>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</si>
  <si>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</si>
  <si>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</si>
  <si>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</si>
  <si>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</si>
  <si>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</si>
  <si>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</si>
  <si>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</si>
  <si>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</si>
  <si>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</si>
  <si>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</si>
  <si>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</si>
  <si>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</si>
  <si>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</si>
  <si>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</si>
  <si>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</si>
  <si>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</si>
  <si>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</si>
  <si>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</si>
  <si>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</si>
  <si>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</si>
  <si>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</si>
  <si>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</si>
  <si>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</si>
  <si>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</si>
  <si>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</si>
  <si>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</si>
  <si>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</si>
  <si>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</si>
  <si>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</si>
  <si>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</si>
  <si>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</si>
  <si>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</si>
  <si>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</si>
  <si>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</si>
  <si>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</si>
  <si>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</si>
  <si>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</si>
  <si>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</si>
  <si>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</si>
  <si>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</si>
  <si>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</si>
  <si>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</si>
  <si>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</si>
  <si>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</si>
  <si>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</si>
  <si>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</si>
  <si>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</si>
  <si>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</si>
  <si>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</si>
  <si>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</si>
  <si>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</si>
  <si>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</si>
  <si>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</si>
  <si>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</si>
  <si>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</si>
  <si>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</si>
  <si>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</si>
  <si>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</si>
  <si>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</si>
  <si>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</si>
  <si>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</si>
  <si>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</si>
  <si>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</si>
  <si>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</si>
  <si>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</si>
  <si>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</si>
  <si>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</si>
  <si>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</si>
  <si>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</si>
  <si>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</si>
  <si>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</si>
  <si>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</si>
  <si>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</si>
  <si>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</si>
  <si>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</si>
  <si>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</si>
  <si>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</si>
  <si>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</si>
  <si>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</si>
  <si>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</si>
  <si>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</si>
  <si>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</si>
  <si>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</si>
  <si>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</si>
  <si>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</si>
  <si>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</si>
  <si>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</si>
  <si>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</si>
  <si>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</si>
  <si>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</si>
  <si>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</si>
  <si>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</si>
  <si>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</si>
  <si>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</si>
  <si>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</si>
  <si>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</si>
  <si>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</si>
  <si>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</si>
  <si>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</si>
  <si>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</si>
  <si>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</si>
  <si>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</si>
  <si>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</si>
  <si>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</si>
  <si>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</si>
  <si>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</si>
  <si>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</si>
  <si>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</si>
  <si>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</si>
  <si>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</si>
  <si>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</si>
  <si>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</si>
  <si>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</si>
  <si>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</si>
  <si>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</si>
  <si>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</si>
  <si>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</si>
  <si>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</si>
  <si>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</si>
  <si>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</si>
  <si>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</si>
  <si>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</si>
  <si>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</si>
  <si>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</si>
  <si>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</si>
  <si>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</si>
  <si>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</si>
  <si>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</si>
  <si>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</si>
  <si>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</si>
  <si>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</si>
  <si>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</si>
  <si>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</si>
  <si>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</si>
  <si>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</si>
  <si>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</si>
  <si>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</si>
  <si>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</si>
  <si>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</si>
  <si>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</si>
  <si>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</si>
  <si>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</si>
  <si>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</si>
  <si>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</si>
  <si>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</si>
  <si>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</si>
  <si>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</si>
  <si>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</si>
  <si>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</si>
  <si>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</si>
  <si>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</si>
  <si>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</si>
  <si>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</si>
  <si>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</si>
  <si>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</si>
  <si>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</si>
  <si>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</si>
  <si>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</si>
  <si>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</si>
  <si>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</si>
  <si>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</si>
  <si>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</si>
  <si>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</si>
  <si>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</si>
  <si>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</si>
  <si>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</si>
  <si>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</si>
  <si>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</si>
  <si>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</si>
  <si>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</si>
  <si>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</si>
  <si>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</si>
  <si>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</si>
  <si>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</si>
  <si>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</si>
  <si>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</si>
  <si>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</si>
  <si>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</si>
  <si>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</si>
  <si>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</si>
  <si>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</si>
  <si>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</si>
  <si>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</si>
  <si>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</si>
  <si>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</si>
  <si>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</si>
  <si>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</si>
  <si>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</si>
  <si>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</si>
  <si>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</si>
  <si>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</si>
  <si>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</si>
  <si>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</si>
  <si>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</si>
  <si>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</si>
  <si>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</si>
  <si>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</si>
  <si>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</si>
  <si>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</si>
  <si>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</si>
  <si>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</si>
  <si>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</si>
  <si>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</si>
  <si>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</si>
  <si>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</si>
  <si>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</si>
  <si>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</si>
  <si>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</si>
  <si>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</si>
  <si>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</si>
  <si>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</si>
  <si>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</si>
  <si>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</si>
  <si>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</si>
  <si>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</si>
  <si>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</si>
  <si>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</si>
  <si>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</si>
  <si>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</si>
  <si>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</si>
  <si>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</si>
  <si>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</si>
  <si>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</si>
  <si>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</si>
  <si>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</si>
  <si>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</si>
  <si>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</si>
  <si>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</si>
  <si>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</si>
  <si>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</si>
  <si>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</si>
  <si>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</si>
  <si>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</si>
  <si>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</si>
  <si>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</si>
  <si>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</si>
  <si>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</si>
  <si>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</si>
  <si>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</si>
  <si>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</si>
  <si>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</si>
  <si>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</si>
  <si>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</si>
  <si>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</si>
  <si>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</si>
  <si>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</si>
  <si>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</si>
  <si>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</si>
  <si>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</si>
  <si>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</si>
  <si>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</si>
  <si>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</si>
  <si>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</si>
  <si>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</si>
  <si>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</si>
  <si>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</si>
  <si>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</si>
  <si>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</si>
  <si>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</si>
  <si>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</si>
  <si>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</si>
  <si>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</si>
  <si>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</si>
  <si>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</si>
  <si>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</si>
  <si>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</si>
  <si>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</si>
  <si>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</si>
  <si>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</si>
  <si>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</si>
  <si>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</si>
  <si>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</si>
  <si>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</si>
  <si>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</si>
  <si>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</si>
  <si>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</si>
  <si>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</si>
  <si>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</si>
  <si>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</si>
  <si>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</si>
  <si>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</si>
  <si>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</si>
  <si>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</si>
  <si>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</si>
  <si>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</si>
  <si>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</si>
  <si>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</si>
  <si>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</si>
  <si>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</si>
  <si>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</si>
  <si>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</si>
  <si>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</si>
  <si>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</si>
  <si>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</si>
  <si>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</si>
  <si>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</si>
  <si>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</si>
  <si>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</si>
  <si>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</si>
  <si>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</si>
  <si>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</si>
  <si>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</si>
  <si>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</si>
  <si>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</si>
  <si>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</si>
  <si>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</si>
  <si>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</si>
  <si>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</si>
  <si>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</si>
  <si>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</si>
  <si>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</si>
  <si>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</si>
  <si>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</si>
  <si>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</si>
  <si>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</si>
  <si>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</si>
  <si>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</si>
  <si>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</si>
  <si>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</si>
  <si>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</si>
  <si>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</si>
  <si>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</si>
  <si>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</si>
  <si>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</si>
  <si>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</si>
  <si>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</si>
  <si>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</si>
  <si>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</si>
  <si>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</si>
  <si>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</si>
  <si>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</si>
  <si>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</si>
  <si>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</si>
  <si>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</si>
  <si>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</si>
  <si>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</si>
  <si>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</si>
  <si>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</si>
  <si>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</si>
  <si>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</si>
  <si>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</si>
  <si>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</si>
  <si>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</si>
  <si>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</si>
  <si>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</si>
  <si>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</si>
  <si>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</si>
  <si>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</si>
  <si>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</si>
  <si>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</si>
  <si>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</si>
  <si>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</si>
  <si>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</si>
  <si>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</si>
  <si>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</si>
  <si>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</si>
  <si>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</si>
  <si>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</si>
  <si>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</si>
  <si>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</si>
  <si>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</si>
  <si>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</si>
  <si>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</si>
  <si>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</si>
  <si>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</si>
  <si>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</si>
  <si>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</si>
  <si>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</si>
  <si>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</si>
  <si>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</si>
  <si>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</si>
  <si>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</si>
  <si>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</si>
  <si>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</si>
  <si>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</si>
  <si>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</si>
  <si>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</si>
  <si>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</si>
  <si>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</si>
  <si>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</si>
  <si>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</si>
  <si>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</si>
  <si>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</si>
  <si>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</si>
  <si>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</si>
  <si>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</si>
  <si>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</si>
  <si>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</si>
  <si>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</si>
  <si>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</si>
  <si>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</si>
  <si>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</si>
  <si>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</si>
  <si>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</si>
  <si>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</si>
  <si>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</si>
  <si>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</si>
  <si>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</si>
  <si>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</si>
  <si>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</si>
  <si>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</si>
  <si>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</si>
  <si>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</si>
  <si>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</si>
  <si>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</si>
  <si>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</si>
  <si>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</si>
  <si>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</si>
  <si>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</si>
  <si>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</si>
  <si>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</si>
  <si>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</si>
  <si>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</si>
  <si>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</si>
  <si>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</si>
  <si>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</si>
  <si>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</si>
  <si>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</si>
  <si>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</si>
  <si>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</si>
  <si>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</si>
  <si>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</si>
  <si>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</si>
  <si>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</si>
  <si>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</si>
  <si>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</si>
  <si>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</si>
  <si>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</si>
  <si>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</si>
  <si>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</si>
  <si>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</si>
  <si>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</si>
  <si>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</si>
  <si>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</si>
  <si>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</si>
  <si>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</si>
  <si>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</si>
  <si>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</si>
  <si>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</si>
  <si>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</si>
  <si>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</si>
  <si>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</si>
  <si>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</si>
  <si>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</si>
  <si>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</si>
  <si>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</si>
  <si>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</si>
  <si>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</si>
  <si>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</si>
  <si>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</si>
  <si>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</si>
  <si>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</si>
  <si>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</si>
  <si>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</si>
  <si>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</si>
  <si>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</si>
  <si>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</si>
  <si>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</si>
  <si>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</si>
  <si>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</si>
  <si>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</si>
  <si>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</si>
  <si>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</si>
  <si>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</si>
  <si>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</si>
  <si>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</si>
  <si>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</si>
  <si>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</si>
  <si>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</si>
  <si>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</si>
  <si>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</si>
  <si>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</si>
  <si>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</si>
  <si>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</si>
  <si>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</si>
  <si>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</si>
  <si>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</si>
  <si>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</si>
  <si>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</si>
  <si>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</si>
  <si>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</si>
  <si>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</si>
  <si>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</si>
  <si>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</si>
  <si>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</si>
  <si>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</si>
  <si>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</si>
  <si>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</si>
  <si>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</si>
  <si>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</si>
  <si>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</si>
  <si>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</si>
  <si>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</si>
  <si>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</si>
  <si>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</si>
  <si>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</si>
  <si>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</si>
  <si>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</si>
  <si>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</si>
  <si>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</si>
  <si>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</si>
  <si>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</si>
  <si>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</si>
  <si>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</si>
  <si>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</si>
  <si>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</si>
  <si>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</si>
  <si>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</si>
  <si>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</si>
  <si>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</si>
  <si>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</si>
  <si>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</si>
  <si>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</si>
  <si>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</si>
  <si>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</si>
  <si>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</si>
  <si>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</si>
  <si>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</si>
  <si>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</si>
  <si>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</si>
  <si>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</si>
  <si>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</si>
  <si>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</si>
  <si>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</si>
  <si>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</si>
  <si>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</si>
  <si>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</si>
  <si>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</si>
  <si>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</si>
  <si>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</si>
  <si>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</si>
  <si>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</si>
  <si>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</si>
  <si>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</si>
  <si>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</si>
  <si>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</si>
  <si>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</si>
  <si>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</si>
  <si>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</si>
  <si>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</si>
  <si>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</si>
  <si>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</si>
  <si>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</si>
  <si>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</si>
  <si>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</si>
  <si>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</si>
  <si>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</si>
  <si>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</si>
  <si>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NPLs</t>
  </si>
  <si>
    <t>Defaulted Loans pursuant Art 178 CRR</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</si>
  <si>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</si>
  <si>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</si>
  <si>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</si>
  <si>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</si>
  <si>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</si>
  <si>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</si>
  <si>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</si>
  <si>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</si>
  <si>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</si>
  <si>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</si>
  <si>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</si>
  <si>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</si>
  <si>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</si>
  <si>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</si>
  <si>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</si>
  <si>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</si>
  <si>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</si>
  <si>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</si>
  <si>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</si>
  <si>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</si>
  <si>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</si>
  <si>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</si>
  <si>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</si>
  <si>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</si>
  <si>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</si>
  <si>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</si>
  <si>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</si>
  <si>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</si>
  <si>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</si>
  <si>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</si>
  <si>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</si>
  <si>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</si>
  <si>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</si>
  <si>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</si>
  <si>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</si>
  <si>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</si>
  <si>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</si>
  <si>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</si>
  <si>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</si>
  <si>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</si>
  <si>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</si>
  <si>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</si>
  <si>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</si>
  <si>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</si>
  <si>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</si>
  <si>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</si>
  <si>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</si>
  <si>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</si>
  <si>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</si>
  <si>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</si>
  <si>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</si>
  <si>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</si>
  <si>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</si>
  <si>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</si>
  <si>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</si>
  <si>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</si>
  <si>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</si>
  <si>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</si>
  <si>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</si>
  <si>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</si>
  <si>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</si>
  <si>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</si>
  <si>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</si>
  <si>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</si>
  <si>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</si>
  <si>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</si>
  <si>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</si>
  <si>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</si>
  <si>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</si>
  <si>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</si>
  <si>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</si>
  <si>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</si>
  <si>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</si>
  <si>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</si>
  <si>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</si>
  <si>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</si>
  <si>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</si>
  <si>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</si>
  <si>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</si>
  <si>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</si>
  <si>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</si>
  <si>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</si>
  <si>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</si>
  <si>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</si>
  <si>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</si>
  <si>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</si>
  <si>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</si>
  <si>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</si>
  <si>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</si>
  <si>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</si>
  <si>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</si>
  <si>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</si>
  <si>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</si>
  <si>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</si>
  <si>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</si>
  <si>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</si>
  <si>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</si>
  <si>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</si>
  <si>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</si>
  <si>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</si>
  <si>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</si>
  <si>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</si>
  <si>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</si>
  <si>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</si>
  <si>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</si>
  <si>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</si>
  <si>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</si>
  <si>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</si>
  <si>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</si>
  <si>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</si>
  <si>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</si>
  <si>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</si>
  <si>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</si>
  <si>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</si>
  <si>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</si>
  <si>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</si>
  <si>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</si>
  <si>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</si>
  <si>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</si>
  <si>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</si>
  <si>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</si>
  <si>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</si>
  <si>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</si>
  <si>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</si>
  <si>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</si>
  <si>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</si>
  <si>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</si>
  <si>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</si>
  <si>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</si>
  <si>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</si>
  <si>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</si>
  <si>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</si>
  <si>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</si>
  <si>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</si>
  <si>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</si>
  <si>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</si>
  <si>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</si>
  <si>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</si>
  <si>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</si>
  <si>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</si>
  <si>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</si>
  <si>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</si>
  <si>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</si>
  <si>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</si>
  <si>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</si>
  <si>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</si>
  <si>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</si>
  <si>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</si>
  <si>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</si>
  <si>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</si>
  <si>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</si>
  <si>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</si>
  <si>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</si>
  <si>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</si>
  <si>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</si>
  <si>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</si>
  <si>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</si>
  <si>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</si>
  <si>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</si>
  <si>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</si>
  <si>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</si>
  <si>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</si>
  <si>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</si>
  <si>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</si>
  <si>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</si>
  <si>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</si>
  <si>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</si>
  <si>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</si>
  <si>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</si>
  <si>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</si>
  <si>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</si>
  <si>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</si>
  <si>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</si>
  <si>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</si>
  <si>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</si>
  <si>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</si>
  <si>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</si>
  <si>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</si>
  <si>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</si>
  <si>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</si>
  <si>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</si>
  <si>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</si>
  <si>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</si>
  <si>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</si>
  <si>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</si>
  <si>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</si>
  <si>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</si>
  <si>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</si>
  <si>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</si>
  <si>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</si>
  <si>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</si>
  <si>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</si>
  <si>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</si>
  <si>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</si>
  <si>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</si>
  <si>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</si>
  <si>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</si>
  <si>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</si>
  <si>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</si>
  <si>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</si>
  <si>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</si>
  <si>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</si>
  <si>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</si>
  <si>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</si>
  <si>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</si>
  <si>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</si>
  <si>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</si>
  <si>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</si>
  <si>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</si>
  <si>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</si>
  <si>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</si>
  <si>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</si>
  <si>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</si>
  <si>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</si>
  <si>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</si>
  <si>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</si>
  <si>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</si>
  <si>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</si>
  <si>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</si>
  <si>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</si>
  <si>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</si>
  <si>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</si>
  <si>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</si>
  <si>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</si>
  <si>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</si>
  <si>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</si>
  <si>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</si>
  <si>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</si>
  <si>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</si>
  <si>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</si>
  <si>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</si>
  <si>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</si>
  <si>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</si>
  <si>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</si>
  <si>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</si>
  <si>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</si>
  <si>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</si>
  <si>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</si>
  <si>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</si>
  <si>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</si>
  <si>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</si>
  <si>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</si>
  <si>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</si>
  <si>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</si>
  <si>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</si>
  <si>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</si>
  <si>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</si>
  <si>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</si>
  <si>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</si>
  <si>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</si>
  <si>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</si>
  <si>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</si>
  <si>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</si>
  <si>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</si>
  <si>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</si>
  <si>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</si>
  <si>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</si>
  <si>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</si>
  <si>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</si>
  <si>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</si>
  <si>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</si>
  <si>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</si>
  <si>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</si>
  <si>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</si>
  <si>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</si>
  <si>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</si>
  <si>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</si>
  <si>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</si>
  <si>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</si>
  <si>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</si>
  <si>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</si>
  <si>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</si>
  <si>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</si>
  <si>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</si>
  <si>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</si>
  <si>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</si>
  <si>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</si>
  <si>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</si>
  <si>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</si>
  <si>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</si>
  <si>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</si>
  <si>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&lt; 0,1</t>
  </si>
  <si>
    <t>0,1 - 0,3</t>
  </si>
  <si>
    <t>0,3 - 0,5</t>
  </si>
  <si>
    <t>0,5 - 1,0</t>
  </si>
  <si>
    <t>1,0 - 5,0</t>
  </si>
  <si>
    <t>&gt; 5,0</t>
  </si>
  <si>
    <t>Burgenland</t>
  </si>
  <si>
    <t>Kärnten</t>
  </si>
  <si>
    <t>Niederösterreich</t>
  </si>
  <si>
    <t>Oberösterreich</t>
  </si>
  <si>
    <t>Salzburg</t>
  </si>
  <si>
    <t>Steiermark</t>
  </si>
  <si>
    <t>Tirol</t>
  </si>
  <si>
    <t>Vorarlberg</t>
  </si>
  <si>
    <t>Wien</t>
  </si>
  <si>
    <t>BAWAG P.S.K.</t>
  </si>
  <si>
    <t>Investor Relations | BAWAG Group</t>
  </si>
  <si>
    <t>BAWAG Public Sector Cover Pool</t>
  </si>
  <si>
    <t>BAWAG :: Covered Bond Label</t>
  </si>
  <si>
    <t>Sustainalytics</t>
  </si>
  <si>
    <t>ESG | BAWAG Group</t>
  </si>
  <si>
    <t>Reporting Date: 09/02/26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</si>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</sst>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cellStyleXfs>
  <cellXfs count="16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9"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1" fillId="6" borderId="0" xfId="2" applyFont="1" applyFill="1" applyBorder="1" applyAlignment="1">
      <alignment horizontal="center"/>
    </xf>
    <xf numFmtId="0" fontId="27" fillId="0" borderId="10" xfId="0" applyFont="1" applyBorder="1" applyAlignment="1" applyProtection="1">
      <alignment horizontal="center" vertical="center" wrapText="1"/>
      <protection locked="0"/>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0" fontId="38" fillId="7"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0" fontId="25" fillId="0" borderId="0" xfId="0" quotePrefix="1" applyFont="1" applyAlignment="1">
      <alignment horizontal="center" vertical="center" wrapText="1"/>
    </xf>
    <xf numFmtId="3" fontId="27" fillId="6" borderId="0" xfId="0" quotePrefix="1" applyNumberFormat="1" applyFont="1" applyFill="1" applyAlignment="1">
      <alignment horizontal="center" vertical="center" wrapText="1"/>
    </xf>
    <xf numFmtId="164" fontId="27" fillId="0" borderId="0" xfId="0" applyNumberFormat="1" applyFont="1" applyAlignment="1" applyProtection="1">
      <alignment horizontal="center" vertical="center" wrapText="1"/>
      <protection locked="0"/>
    </xf>
    <xf numFmtId="0" fontId="27" fillId="4" borderId="0" xfId="0" applyFont="1" applyFill="1" applyAlignment="1">
      <alignment horizontal="center" vertical="center" wrapText="1"/>
    </xf>
    <xf numFmtId="0" fontId="29"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8" fillId="7" borderId="0" xfId="1" applyNumberFormat="1" applyFont="1" applyFill="1" applyBorder="1" applyAlignment="1">
      <alignment horizontal="center" vertical="center" wrapText="1"/>
    </xf>
    <xf numFmtId="165" fontId="25" fillId="5" borderId="0" xfId="1" applyNumberFormat="1" applyFont="1" applyFill="1" applyBorder="1" applyAlignment="1">
      <alignment horizontal="center" vertical="center" wrapText="1"/>
    </xf>
    <xf numFmtId="165" fontId="31" fillId="5"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1" fillId="6" borderId="0" xfId="0" quotePrefix="1" applyFont="1" applyFill="1" applyAlignment="1">
      <alignment horizontal="center" vertical="center" wrapText="1"/>
    </xf>
    <xf numFmtId="0" fontId="3" fillId="0" borderId="0" xfId="0" applyFont="1" applyProtection="1">
      <protection locked="0"/>
    </xf>
    <xf numFmtId="0" fontId="31" fillId="6"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0" fillId="0" borderId="0" xfId="0" quotePrefix="1" applyFont="1" applyAlignment="1">
      <alignment horizontal="center" vertical="center" wrapText="1"/>
    </xf>
    <xf numFmtId="0" fontId="27" fillId="8" borderId="0" xfId="0" quotePrefix="1" applyFont="1" applyFill="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7"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4">
    <cellStyle name="Hyperlink" xfId="2" builtinId="8"/>
    <cellStyle name="Normal" xfId="0" builtinId="0"/>
    <cellStyle name="Percent" xfId="1" builtinId="5"/>
    <cellStyle name="Standard 2" xfId="3" xr:uid="{E3976C44-7583-4376-BA96-543F8A1A290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ollateral_Management\Deckungsstock\CMT%20-%20Collateral%20Management%20Tool\Reports\HTT\HTT%20Template\20250930%20-%20%20PublicSector%20Cover%20Pool_cleaned_251217_1622.xlsx" TargetMode="External"/><Relationship Id="rId1" Type="http://schemas.openxmlformats.org/officeDocument/2006/relationships/externalLinkPath" Target="/Collateral_Management/Deckungsstock/CMT%20-%20Collateral%20Management%20Tool/Reports/HTT/HTT%20Template/Archiv/20250930%20-%20%20PublicSector%20Cover%20Pool_cleaned_251217_16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isclaimer"/>
      <sheetName val="Introduction"/>
      <sheetName val="Completion Instructions"/>
      <sheetName val="FAQ"/>
      <sheetName val="A. HTT General"/>
      <sheetName val="B2. Public Sector Assets"/>
      <sheetName val="C. ISIN List"/>
      <sheetName val="Lists"/>
      <sheetName val="Language"/>
    </sheetNames>
    <sheetDataSet>
      <sheetData sheetId="0"/>
      <sheetData sheetId="1"/>
      <sheetData sheetId="2"/>
      <sheetData sheetId="3"/>
      <sheetData sheetId="4"/>
      <sheetData sheetId="5">
        <row r="38">
          <cell r="C38">
            <v>2747415529.3299994</v>
          </cell>
        </row>
        <row r="138">
          <cell r="C138">
            <v>1550000000</v>
          </cell>
        </row>
        <row r="164">
          <cell r="C164">
            <v>1550000000</v>
          </cell>
        </row>
        <row r="217">
          <cell r="C217">
            <v>0</v>
          </cell>
        </row>
        <row r="219">
          <cell r="C219">
            <v>0</v>
          </cell>
        </row>
      </sheetData>
      <sheetData sheetId="6">
        <row r="10">
          <cell r="C10">
            <v>4154</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J10" sqref="J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67" t="s">
        <v>162</v>
      </c>
      <c r="E6" s="167"/>
      <c r="F6" s="167"/>
      <c r="G6" s="167"/>
      <c r="H6" s="167"/>
      <c r="I6" s="18"/>
      <c r="J6" s="19"/>
    </row>
    <row r="7" spans="2:10" ht="26.25" x14ac:dyDescent="0.25">
      <c r="B7" s="17"/>
      <c r="C7" s="18"/>
      <c r="D7" s="18"/>
      <c r="E7" s="18"/>
      <c r="F7" s="139" t="s">
        <v>705</v>
      </c>
      <c r="G7" s="18"/>
      <c r="H7" s="18"/>
      <c r="I7" s="18"/>
      <c r="J7" s="19"/>
    </row>
    <row r="8" spans="2:10" ht="26.25" x14ac:dyDescent="0.25">
      <c r="B8" s="17"/>
      <c r="C8" s="18"/>
      <c r="D8" s="18"/>
      <c r="E8" s="18"/>
      <c r="F8" s="139" t="s">
        <v>1040</v>
      </c>
      <c r="G8" s="18"/>
      <c r="H8" s="18"/>
      <c r="I8" s="18"/>
      <c r="J8" s="19"/>
    </row>
    <row r="9" spans="2:10" ht="21" x14ac:dyDescent="0.25">
      <c r="B9" s="17"/>
      <c r="C9" s="18"/>
      <c r="D9" s="18"/>
      <c r="E9" s="18"/>
      <c r="F9" s="140" t="s">
        <v>1046</v>
      </c>
      <c r="G9" s="18"/>
      <c r="H9" s="18"/>
      <c r="I9" s="18"/>
      <c r="J9" s="19"/>
    </row>
    <row r="10" spans="2:10" ht="21" x14ac:dyDescent="0.25">
      <c r="B10" s="17"/>
      <c r="C10" s="18"/>
      <c r="D10" s="18"/>
      <c r="E10" s="18"/>
      <c r="F10" s="140" t="s">
        <v>1047</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27" customFormat="1" x14ac:dyDescent="0.25">
      <c r="B24" s="156"/>
      <c r="C24" s="157"/>
      <c r="D24" s="163" t="s">
        <v>164</v>
      </c>
      <c r="E24" s="164" t="s">
        <v>165</v>
      </c>
      <c r="F24" s="164"/>
      <c r="G24" s="164"/>
      <c r="H24" s="164"/>
      <c r="I24" s="157"/>
      <c r="J24" s="158"/>
    </row>
    <row r="25" spans="2:10" s="127" customFormat="1" x14ac:dyDescent="0.25">
      <c r="B25" s="156"/>
      <c r="C25" s="157"/>
      <c r="D25" s="157"/>
      <c r="H25" s="157"/>
      <c r="I25" s="157"/>
      <c r="J25" s="158"/>
    </row>
    <row r="26" spans="2:10" s="127" customFormat="1" x14ac:dyDescent="0.25">
      <c r="B26" s="156"/>
      <c r="C26" s="157"/>
      <c r="D26" s="163"/>
      <c r="E26" s="164"/>
      <c r="F26" s="164"/>
      <c r="G26" s="164"/>
      <c r="H26" s="164"/>
      <c r="I26" s="157"/>
      <c r="J26" s="158"/>
    </row>
    <row r="27" spans="2:10" s="127" customFormat="1" x14ac:dyDescent="0.25">
      <c r="B27" s="156"/>
      <c r="C27" s="157"/>
      <c r="D27" s="155"/>
      <c r="E27" s="155"/>
      <c r="F27" s="155"/>
      <c r="G27" s="155"/>
      <c r="H27" s="155"/>
      <c r="I27" s="157"/>
      <c r="J27" s="158"/>
    </row>
    <row r="28" spans="2:10" s="127" customFormat="1" x14ac:dyDescent="0.25">
      <c r="B28" s="156"/>
      <c r="C28" s="157"/>
      <c r="D28" s="163" t="s">
        <v>166</v>
      </c>
      <c r="E28" s="164" t="s">
        <v>165</v>
      </c>
      <c r="F28" s="164"/>
      <c r="G28" s="164"/>
      <c r="H28" s="164"/>
      <c r="I28" s="157"/>
      <c r="J28" s="158"/>
    </row>
    <row r="29" spans="2:10" s="127" customFormat="1" x14ac:dyDescent="0.25">
      <c r="B29" s="156"/>
      <c r="C29" s="157"/>
      <c r="D29" s="155"/>
      <c r="E29" s="155"/>
      <c r="F29" s="155"/>
      <c r="G29" s="155"/>
      <c r="H29" s="155"/>
      <c r="I29" s="157"/>
      <c r="J29" s="158"/>
    </row>
    <row r="30" spans="2:10" s="127" customFormat="1" x14ac:dyDescent="0.25">
      <c r="B30" s="156"/>
      <c r="C30" s="157"/>
      <c r="D30" s="163"/>
      <c r="E30" s="164" t="s">
        <v>165</v>
      </c>
      <c r="F30" s="164"/>
      <c r="G30" s="164"/>
      <c r="H30" s="164"/>
      <c r="I30" s="157"/>
      <c r="J30" s="158"/>
    </row>
    <row r="31" spans="2:10" s="127" customFormat="1" x14ac:dyDescent="0.25">
      <c r="B31" s="156"/>
      <c r="C31" s="157"/>
      <c r="D31" s="155"/>
      <c r="E31" s="155"/>
      <c r="F31" s="155"/>
      <c r="G31" s="155"/>
      <c r="H31" s="155"/>
      <c r="I31" s="157"/>
      <c r="J31" s="158"/>
    </row>
    <row r="32" spans="2:10" s="127" customFormat="1" x14ac:dyDescent="0.25">
      <c r="B32" s="156"/>
      <c r="C32" s="157"/>
      <c r="D32" s="163" t="s">
        <v>167</v>
      </c>
      <c r="E32" s="164" t="s">
        <v>165</v>
      </c>
      <c r="F32" s="164"/>
      <c r="G32" s="164"/>
      <c r="H32" s="164"/>
      <c r="I32" s="157"/>
      <c r="J32" s="158"/>
    </row>
    <row r="33" spans="2:10" s="127" customFormat="1" x14ac:dyDescent="0.25">
      <c r="B33" s="156"/>
      <c r="C33" s="157"/>
      <c r="I33" s="157"/>
      <c r="J33" s="158"/>
    </row>
    <row r="34" spans="2:10" s="127" customFormat="1" x14ac:dyDescent="0.25">
      <c r="B34" s="156"/>
      <c r="C34" s="157"/>
      <c r="D34" s="163" t="s">
        <v>168</v>
      </c>
      <c r="E34" s="164" t="s">
        <v>165</v>
      </c>
      <c r="F34" s="164"/>
      <c r="G34" s="164"/>
      <c r="H34" s="164"/>
      <c r="I34" s="157"/>
      <c r="J34" s="158"/>
    </row>
    <row r="35" spans="2:10" s="127" customFormat="1" x14ac:dyDescent="0.25">
      <c r="B35" s="156"/>
      <c r="C35" s="157"/>
      <c r="D35" s="157"/>
      <c r="E35" s="157"/>
      <c r="F35" s="157"/>
      <c r="G35" s="157"/>
      <c r="H35" s="157"/>
      <c r="I35" s="157"/>
      <c r="J35" s="158"/>
    </row>
    <row r="36" spans="2:10" s="127" customFormat="1" x14ac:dyDescent="0.25">
      <c r="B36" s="156"/>
      <c r="C36" s="157"/>
      <c r="D36" s="165"/>
      <c r="E36" s="166"/>
      <c r="F36" s="166"/>
      <c r="G36" s="166"/>
      <c r="H36" s="166"/>
      <c r="I36" s="157"/>
      <c r="J36" s="158"/>
    </row>
    <row r="37" spans="2:10" s="127" customFormat="1" x14ac:dyDescent="0.25">
      <c r="B37" s="156"/>
      <c r="C37" s="157"/>
      <c r="D37" s="157"/>
      <c r="E37" s="157"/>
      <c r="F37" s="159"/>
      <c r="G37" s="157"/>
      <c r="H37" s="157"/>
      <c r="I37" s="157"/>
      <c r="J37" s="158"/>
    </row>
    <row r="38" spans="2:10" s="127" customFormat="1" x14ac:dyDescent="0.25">
      <c r="B38" s="156"/>
      <c r="C38" s="157"/>
      <c r="D38" s="165"/>
      <c r="E38" s="166"/>
      <c r="F38" s="166"/>
      <c r="G38" s="166"/>
      <c r="H38" s="166"/>
      <c r="I38" s="157"/>
      <c r="J38" s="158"/>
    </row>
    <row r="39" spans="2:10" s="127" customFormat="1" x14ac:dyDescent="0.25">
      <c r="B39" s="156"/>
      <c r="C39" s="157"/>
      <c r="I39" s="157"/>
      <c r="J39" s="158"/>
    </row>
    <row r="40" spans="2:10" s="127" customFormat="1" x14ac:dyDescent="0.25">
      <c r="B40" s="156"/>
      <c r="C40" s="157"/>
      <c r="D40" s="165"/>
      <c r="E40" s="166" t="s">
        <v>165</v>
      </c>
      <c r="F40" s="166"/>
      <c r="G40" s="166"/>
      <c r="H40" s="166"/>
      <c r="I40" s="157"/>
      <c r="J40" s="158"/>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80" zoomScaleNormal="80" workbookViewId="0">
      <selection activeCell="C222" sqref="C222"/>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705</v>
      </c>
      <c r="E14" s="39"/>
      <c r="F14" s="39"/>
      <c r="H14" s="31"/>
      <c r="L14" s="31"/>
      <c r="M14" s="31"/>
    </row>
    <row r="15" spans="1:13" x14ac:dyDescent="0.25">
      <c r="A15" s="47" t="s">
        <v>184</v>
      </c>
      <c r="B15" s="48" t="s">
        <v>185</v>
      </c>
      <c r="C15" s="53" t="s">
        <v>1024</v>
      </c>
      <c r="E15" s="39"/>
      <c r="F15" s="39"/>
      <c r="H15" s="31"/>
      <c r="L15" s="31"/>
      <c r="M15" s="31"/>
    </row>
    <row r="16" spans="1:13" x14ac:dyDescent="0.25">
      <c r="A16" s="47" t="s">
        <v>186</v>
      </c>
      <c r="B16" s="48" t="s">
        <v>187</v>
      </c>
      <c r="C16" s="53" t="s">
        <v>1042</v>
      </c>
      <c r="E16" s="39"/>
      <c r="F16" s="39"/>
      <c r="H16" s="31"/>
      <c r="L16" s="31"/>
      <c r="M16" s="31"/>
    </row>
    <row r="17" spans="1:23" x14ac:dyDescent="0.25">
      <c r="A17" s="47" t="s">
        <v>188</v>
      </c>
      <c r="B17" s="48" t="s">
        <v>189</v>
      </c>
      <c r="C17" s="161" t="s">
        <v>1041</v>
      </c>
      <c r="E17" s="39"/>
      <c r="F17" s="39"/>
      <c r="H17" s="31"/>
      <c r="L17" s="31"/>
      <c r="M17" s="31"/>
    </row>
    <row r="18" spans="1:23" outlineLevel="1" x14ac:dyDescent="0.25">
      <c r="A18" s="47" t="s">
        <v>190</v>
      </c>
      <c r="B18" s="48" t="s">
        <v>191</v>
      </c>
      <c r="C18" s="160">
        <v>46022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206</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206</v>
      </c>
      <c r="E29" s="51"/>
      <c r="F29" s="51"/>
      <c r="H29" s="31"/>
      <c r="L29" s="31"/>
      <c r="W29" s="34" t="s">
        <v>209</v>
      </c>
    </row>
    <row r="30" spans="1:23" ht="39.6" customHeight="1" outlineLevel="1" x14ac:dyDescent="0.25">
      <c r="A30" s="47" t="s">
        <v>210</v>
      </c>
      <c r="B30" s="50" t="s">
        <v>211</v>
      </c>
      <c r="C30" s="161" t="s">
        <v>1043</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14">
        <v>2597402718.4800019</v>
      </c>
      <c r="F38" s="51"/>
      <c r="H38" s="31"/>
      <c r="L38" s="31"/>
      <c r="M38" s="31"/>
    </row>
    <row r="39" spans="1:14" x14ac:dyDescent="0.25">
      <c r="A39" s="47" t="s">
        <v>222</v>
      </c>
      <c r="B39" s="60" t="s">
        <v>223</v>
      </c>
      <c r="C39" s="114">
        <v>1550000000</v>
      </c>
      <c r="F39" s="51"/>
      <c r="H39" s="31"/>
      <c r="L39" s="31"/>
      <c r="M39" s="31"/>
      <c r="N39" s="32"/>
    </row>
    <row r="40" spans="1:14" outlineLevel="1" x14ac:dyDescent="0.25">
      <c r="A40" s="47" t="s">
        <v>224</v>
      </c>
      <c r="B40" s="61" t="s">
        <v>225</v>
      </c>
      <c r="C40" s="114" t="s">
        <v>1004</v>
      </c>
      <c r="F40" s="51"/>
      <c r="H40" s="31"/>
      <c r="L40" s="31"/>
      <c r="M40" s="31"/>
      <c r="N40" s="32"/>
    </row>
    <row r="41" spans="1:14" outlineLevel="1" x14ac:dyDescent="0.25">
      <c r="A41" s="47" t="s">
        <v>226</v>
      </c>
      <c r="B41" s="61" t="s">
        <v>227</v>
      </c>
      <c r="C41" s="114" t="s">
        <v>1004</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10">
        <v>0.02</v>
      </c>
      <c r="D45" s="65">
        <f>IF(OR(C38="[For completion]",C39="[For completion]"),"Please complete G.3.1.1 and G.3.1.2",(C38/C39-1-MAX(C45,F45)))</f>
        <v>0.65574368934193661</v>
      </c>
      <c r="E45" s="64"/>
      <c r="F45" s="110">
        <v>0.02</v>
      </c>
      <c r="G45" s="53" t="s">
        <v>1004</v>
      </c>
      <c r="H45" s="31"/>
      <c r="L45" s="31"/>
      <c r="M45" s="31"/>
      <c r="N45" s="32"/>
    </row>
    <row r="46" spans="1:14" outlineLevel="1" x14ac:dyDescent="0.25">
      <c r="A46" s="47"/>
      <c r="B46" s="47"/>
      <c r="C46" s="110"/>
      <c r="D46" s="64"/>
      <c r="E46" s="64"/>
      <c r="F46" s="110"/>
      <c r="G46" s="141"/>
      <c r="H46" s="31"/>
      <c r="L46" s="31"/>
      <c r="M46" s="31"/>
      <c r="N46" s="32"/>
    </row>
    <row r="47" spans="1:14" outlineLevel="1" x14ac:dyDescent="0.25">
      <c r="A47" s="47" t="s">
        <v>237</v>
      </c>
      <c r="B47" s="47" t="s">
        <v>238</v>
      </c>
      <c r="C47" s="114">
        <f>IF(OR(C38="[For completion]",C39="[For completion]"),"", C38-C39)</f>
        <v>1047402718.4800019</v>
      </c>
      <c r="D47" s="64"/>
      <c r="E47" s="64"/>
      <c r="F47" s="110"/>
      <c r="G47" s="141"/>
      <c r="H47" s="31"/>
      <c r="L47" s="31"/>
      <c r="M47" s="31"/>
      <c r="N47" s="32"/>
    </row>
    <row r="48" spans="1:14" outlineLevel="1" x14ac:dyDescent="0.25">
      <c r="A48" s="47" t="s">
        <v>239</v>
      </c>
      <c r="B48" s="47"/>
      <c r="C48" s="141"/>
      <c r="D48" s="66"/>
      <c r="E48" s="66"/>
      <c r="F48" s="141"/>
      <c r="G48" s="141"/>
      <c r="H48" s="31"/>
      <c r="L48" s="31"/>
      <c r="M48" s="31"/>
      <c r="N48" s="32"/>
    </row>
    <row r="49" spans="1:14" outlineLevel="1" x14ac:dyDescent="0.25">
      <c r="A49" s="47" t="s">
        <v>240</v>
      </c>
      <c r="B49" s="67" t="s">
        <v>241</v>
      </c>
      <c r="C49" s="141"/>
      <c r="D49" s="66"/>
      <c r="E49" s="66"/>
      <c r="F49" s="141"/>
      <c r="G49" s="141"/>
      <c r="H49" s="31"/>
      <c r="L49" s="31"/>
      <c r="M49" s="31"/>
      <c r="N49" s="32"/>
    </row>
    <row r="50" spans="1:14" outlineLevel="1" x14ac:dyDescent="0.25">
      <c r="A50" s="47" t="s">
        <v>242</v>
      </c>
      <c r="B50" s="67" t="s">
        <v>243</v>
      </c>
      <c r="C50" s="141"/>
      <c r="D50" s="66"/>
      <c r="E50" s="66"/>
      <c r="F50" s="141"/>
      <c r="G50" s="141"/>
      <c r="H50" s="31"/>
      <c r="L50" s="31"/>
      <c r="M50" s="31"/>
      <c r="N50" s="32"/>
    </row>
    <row r="51" spans="1:14" outlineLevel="1" x14ac:dyDescent="0.25">
      <c r="A51" s="47" t="s">
        <v>244</v>
      </c>
      <c r="B51" s="67" t="s">
        <v>245</v>
      </c>
      <c r="C51" s="141">
        <f>(C39*1.02+10000000)/C39-1</f>
        <v>2.645161290322573E-2</v>
      </c>
      <c r="D51" s="66"/>
      <c r="E51" s="66"/>
      <c r="F51" s="141"/>
      <c r="G51" s="141"/>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42">
        <v>0</v>
      </c>
      <c r="E53" s="68"/>
      <c r="F53" s="69">
        <f>IF($C$58=0,"",IF(C53="[for completion]","",C53/$C$58))</f>
        <v>0</v>
      </c>
      <c r="G53" s="143"/>
      <c r="H53" s="31"/>
      <c r="L53" s="31"/>
      <c r="M53" s="31"/>
      <c r="N53" s="32"/>
    </row>
    <row r="54" spans="1:14" x14ac:dyDescent="0.25">
      <c r="A54" s="47" t="s">
        <v>250</v>
      </c>
      <c r="B54" s="60" t="s">
        <v>251</v>
      </c>
      <c r="C54" s="142">
        <v>2597402718.4800019</v>
      </c>
      <c r="E54" s="68"/>
      <c r="F54" s="69">
        <f>IF($C$58=0,"",IF(C54="[for completion]","",C54/$C$58))</f>
        <v>1</v>
      </c>
      <c r="G54" s="143"/>
      <c r="H54" s="31"/>
      <c r="L54" s="31"/>
      <c r="M54" s="31"/>
      <c r="N54" s="32"/>
    </row>
    <row r="55" spans="1:14" x14ac:dyDescent="0.25">
      <c r="A55" s="47" t="s">
        <v>252</v>
      </c>
      <c r="B55" s="60" t="s">
        <v>253</v>
      </c>
      <c r="C55" s="142">
        <v>0</v>
      </c>
      <c r="E55" s="68"/>
      <c r="F55" s="69">
        <f>IF($C$58=0,"",IF(C55="[for completion]","",C55/$C$58))</f>
        <v>0</v>
      </c>
      <c r="G55" s="143"/>
      <c r="H55" s="31"/>
      <c r="L55" s="31"/>
      <c r="M55" s="31"/>
      <c r="N55" s="32"/>
    </row>
    <row r="56" spans="1:14" x14ac:dyDescent="0.25">
      <c r="A56" s="47" t="s">
        <v>254</v>
      </c>
      <c r="B56" s="60" t="s">
        <v>255</v>
      </c>
      <c r="C56" s="142">
        <v>0</v>
      </c>
      <c r="E56" s="68"/>
      <c r="F56" s="69">
        <f>IF($C$58=0,"",IF(C56="[for completion]","",C56/$C$58))</f>
        <v>0</v>
      </c>
      <c r="G56" s="143"/>
      <c r="H56" s="31"/>
      <c r="L56" s="31"/>
      <c r="M56" s="31"/>
      <c r="N56" s="32"/>
    </row>
    <row r="57" spans="1:14" x14ac:dyDescent="0.25">
      <c r="A57" s="47" t="s">
        <v>256</v>
      </c>
      <c r="B57" s="47" t="s">
        <v>257</v>
      </c>
      <c r="C57" s="142">
        <v>0</v>
      </c>
      <c r="E57" s="68"/>
      <c r="F57" s="69">
        <f>IF($C$58=0,"",IF(C57="[for completion]","",C57/$C$58))</f>
        <v>0</v>
      </c>
      <c r="G57" s="143"/>
      <c r="H57" s="31"/>
      <c r="L57" s="31"/>
      <c r="M57" s="31"/>
      <c r="N57" s="32"/>
    </row>
    <row r="58" spans="1:14" x14ac:dyDescent="0.25">
      <c r="A58" s="47" t="s">
        <v>258</v>
      </c>
      <c r="B58" s="71" t="s">
        <v>259</v>
      </c>
      <c r="C58" s="72">
        <f>IF(COUNT(C53:C57)=0, 0, IF(SUM(C53:C57)=C38, SUM(C53:C57), "The total should equal the Total Cover Assets reported in C38"))</f>
        <v>2597402718.4800019</v>
      </c>
      <c r="D58" s="68"/>
      <c r="E58" s="68"/>
      <c r="F58" s="73">
        <f>SUM(F53:F57)</f>
        <v>1</v>
      </c>
      <c r="G58" s="143"/>
      <c r="H58" s="31"/>
      <c r="L58" s="31"/>
      <c r="M58" s="31"/>
      <c r="N58" s="32"/>
    </row>
    <row r="59" spans="1:14" outlineLevel="1" x14ac:dyDescent="0.25">
      <c r="A59" s="47" t="s">
        <v>260</v>
      </c>
      <c r="B59" s="74" t="s">
        <v>261</v>
      </c>
      <c r="C59" s="114"/>
      <c r="E59" s="68"/>
      <c r="F59" s="69">
        <f t="shared" ref="F59:F64" si="0">IF($C$58=0,"",IF(C59="[for completion]","",C59/$C$58))</f>
        <v>0</v>
      </c>
      <c r="G59" s="143"/>
      <c r="H59" s="31"/>
      <c r="L59" s="31"/>
      <c r="M59" s="31"/>
      <c r="N59" s="32"/>
    </row>
    <row r="60" spans="1:14" outlineLevel="1" x14ac:dyDescent="0.25">
      <c r="A60" s="47" t="s">
        <v>262</v>
      </c>
      <c r="B60" s="74" t="s">
        <v>261</v>
      </c>
      <c r="C60" s="114"/>
      <c r="E60" s="68"/>
      <c r="F60" s="69">
        <f t="shared" si="0"/>
        <v>0</v>
      </c>
      <c r="G60" s="143"/>
      <c r="H60" s="31"/>
      <c r="L60" s="31"/>
      <c r="M60" s="31"/>
      <c r="N60" s="32"/>
    </row>
    <row r="61" spans="1:14" outlineLevel="1" x14ac:dyDescent="0.25">
      <c r="A61" s="47" t="s">
        <v>263</v>
      </c>
      <c r="B61" s="74" t="s">
        <v>261</v>
      </c>
      <c r="C61" s="114"/>
      <c r="E61" s="68"/>
      <c r="F61" s="69">
        <f t="shared" si="0"/>
        <v>0</v>
      </c>
      <c r="G61" s="143"/>
      <c r="H61" s="31"/>
      <c r="L61" s="31"/>
      <c r="M61" s="31"/>
      <c r="N61" s="32"/>
    </row>
    <row r="62" spans="1:14" outlineLevel="1" x14ac:dyDescent="0.25">
      <c r="A62" s="47" t="s">
        <v>264</v>
      </c>
      <c r="B62" s="74" t="s">
        <v>261</v>
      </c>
      <c r="C62" s="114"/>
      <c r="E62" s="68"/>
      <c r="F62" s="69">
        <f t="shared" si="0"/>
        <v>0</v>
      </c>
      <c r="G62" s="143"/>
      <c r="H62" s="31"/>
      <c r="L62" s="31"/>
      <c r="M62" s="31"/>
      <c r="N62" s="32"/>
    </row>
    <row r="63" spans="1:14" outlineLevel="1" x14ac:dyDescent="0.25">
      <c r="A63" s="47" t="s">
        <v>265</v>
      </c>
      <c r="B63" s="74" t="s">
        <v>261</v>
      </c>
      <c r="C63" s="114"/>
      <c r="E63" s="68"/>
      <c r="F63" s="69">
        <f t="shared" si="0"/>
        <v>0</v>
      </c>
      <c r="G63" s="143"/>
      <c r="H63" s="31"/>
      <c r="L63" s="31"/>
      <c r="M63" s="31"/>
      <c r="N63" s="32"/>
    </row>
    <row r="64" spans="1:14" outlineLevel="1" x14ac:dyDescent="0.25">
      <c r="A64" s="47" t="s">
        <v>266</v>
      </c>
      <c r="B64" s="74" t="s">
        <v>261</v>
      </c>
      <c r="C64" s="136"/>
      <c r="D64" s="32"/>
      <c r="E64" s="32"/>
      <c r="F64" s="69">
        <f t="shared" si="0"/>
        <v>0</v>
      </c>
      <c r="G64" s="144"/>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42">
        <v>11.057545515978282</v>
      </c>
      <c r="D66" s="142" t="s">
        <v>1004</v>
      </c>
      <c r="E66" s="77"/>
      <c r="F66" s="146"/>
      <c r="G66" s="147"/>
      <c r="H66" s="31"/>
      <c r="L66" s="31"/>
      <c r="M66" s="31"/>
      <c r="N66" s="32"/>
    </row>
    <row r="67" spans="1:14" x14ac:dyDescent="0.25">
      <c r="A67" s="47"/>
      <c r="B67" s="60"/>
      <c r="C67" s="53"/>
      <c r="D67" s="53"/>
      <c r="E67" s="77"/>
      <c r="F67" s="146"/>
      <c r="G67" s="147"/>
      <c r="H67" s="31"/>
      <c r="L67" s="31"/>
      <c r="M67" s="31"/>
      <c r="N67" s="32"/>
    </row>
    <row r="68" spans="1:14" x14ac:dyDescent="0.25">
      <c r="A68" s="47"/>
      <c r="B68" s="60" t="s">
        <v>274</v>
      </c>
      <c r="C68" s="145"/>
      <c r="D68" s="145"/>
      <c r="E68" s="77"/>
      <c r="F68" s="147"/>
      <c r="G68" s="147"/>
      <c r="H68" s="31"/>
      <c r="L68" s="31"/>
      <c r="M68" s="31"/>
      <c r="N68" s="32"/>
    </row>
    <row r="69" spans="1:14" x14ac:dyDescent="0.25">
      <c r="A69" s="47"/>
      <c r="B69" s="60" t="s">
        <v>275</v>
      </c>
      <c r="C69" s="53"/>
      <c r="D69" s="53"/>
      <c r="E69" s="77"/>
      <c r="F69" s="147"/>
      <c r="G69" s="147"/>
      <c r="H69" s="31"/>
      <c r="L69" s="31"/>
      <c r="M69" s="31"/>
      <c r="N69" s="32"/>
    </row>
    <row r="70" spans="1:14" x14ac:dyDescent="0.25">
      <c r="A70" s="47" t="s">
        <v>276</v>
      </c>
      <c r="B70" s="79" t="s">
        <v>277</v>
      </c>
      <c r="C70" s="114">
        <v>227748272.18999997</v>
      </c>
      <c r="D70" s="114" t="s">
        <v>1004</v>
      </c>
      <c r="E70" s="80"/>
      <c r="F70" s="69">
        <f t="shared" ref="F70:F76" si="1">IF($C$77=0,"",IF(C70="[for completion]","",C70/$C$77))</f>
        <v>8.7683080705820801E-2</v>
      </c>
      <c r="G70" s="69" t="str">
        <f>IF($D$77=0,"",IF(D70="[Mark as ND1 if not relevant]","",D70/$D$77))</f>
        <v/>
      </c>
      <c r="H70" s="31"/>
      <c r="L70" s="31"/>
      <c r="M70" s="31"/>
      <c r="N70" s="32"/>
    </row>
    <row r="71" spans="1:14" x14ac:dyDescent="0.25">
      <c r="A71" s="47" t="s">
        <v>278</v>
      </c>
      <c r="B71" s="79" t="s">
        <v>279</v>
      </c>
      <c r="C71" s="114">
        <v>22869752.950000003</v>
      </c>
      <c r="D71" s="114" t="s">
        <v>1004</v>
      </c>
      <c r="E71" s="80"/>
      <c r="F71" s="69">
        <f t="shared" si="1"/>
        <v>8.8048544753134787E-3</v>
      </c>
      <c r="G71" s="69" t="str">
        <f t="shared" ref="G71:G76" si="2">IF($D$77=0,"",IF(D71="[Mark as ND1 if not relevant]","",D71/$D$77))</f>
        <v/>
      </c>
      <c r="H71" s="31"/>
      <c r="L71" s="31"/>
      <c r="M71" s="31"/>
      <c r="N71" s="32"/>
    </row>
    <row r="72" spans="1:14" x14ac:dyDescent="0.25">
      <c r="A72" s="47" t="s">
        <v>280</v>
      </c>
      <c r="B72" s="79" t="s">
        <v>281</v>
      </c>
      <c r="C72" s="114">
        <v>40522652.829999998</v>
      </c>
      <c r="D72" s="114" t="s">
        <v>1004</v>
      </c>
      <c r="E72" s="80"/>
      <c r="F72" s="69">
        <f t="shared" si="1"/>
        <v>1.5601220612302236E-2</v>
      </c>
      <c r="G72" s="69" t="str">
        <f t="shared" si="2"/>
        <v/>
      </c>
      <c r="H72" s="31"/>
      <c r="L72" s="31"/>
      <c r="M72" s="31"/>
      <c r="N72" s="32"/>
    </row>
    <row r="73" spans="1:14" x14ac:dyDescent="0.25">
      <c r="A73" s="47" t="s">
        <v>282</v>
      </c>
      <c r="B73" s="79" t="s">
        <v>283</v>
      </c>
      <c r="C73" s="114">
        <v>59904553.769999981</v>
      </c>
      <c r="D73" s="114" t="s">
        <v>1004</v>
      </c>
      <c r="E73" s="80"/>
      <c r="F73" s="69">
        <f t="shared" si="1"/>
        <v>2.3063252126361129E-2</v>
      </c>
      <c r="G73" s="69" t="str">
        <f t="shared" si="2"/>
        <v/>
      </c>
      <c r="H73" s="31"/>
      <c r="L73" s="31"/>
      <c r="M73" s="31"/>
      <c r="N73" s="32"/>
    </row>
    <row r="74" spans="1:14" x14ac:dyDescent="0.25">
      <c r="A74" s="47" t="s">
        <v>284</v>
      </c>
      <c r="B74" s="79" t="s">
        <v>285</v>
      </c>
      <c r="C74" s="114">
        <v>66171810.340000033</v>
      </c>
      <c r="D74" s="114" t="s">
        <v>1004</v>
      </c>
      <c r="E74" s="80"/>
      <c r="F74" s="69">
        <f t="shared" si="1"/>
        <v>2.5476145793334595E-2</v>
      </c>
      <c r="G74" s="69" t="str">
        <f t="shared" si="2"/>
        <v/>
      </c>
      <c r="H74" s="31"/>
      <c r="L74" s="31"/>
      <c r="M74" s="31"/>
      <c r="N74" s="32"/>
    </row>
    <row r="75" spans="1:14" x14ac:dyDescent="0.25">
      <c r="A75" s="47" t="s">
        <v>286</v>
      </c>
      <c r="B75" s="79" t="s">
        <v>287</v>
      </c>
      <c r="C75" s="114">
        <v>601223817.31000018</v>
      </c>
      <c r="D75" s="114" t="s">
        <v>1004</v>
      </c>
      <c r="E75" s="80"/>
      <c r="F75" s="69">
        <f t="shared" si="1"/>
        <v>0.2314711588743685</v>
      </c>
      <c r="G75" s="69" t="str">
        <f t="shared" si="2"/>
        <v/>
      </c>
      <c r="H75" s="31"/>
      <c r="L75" s="31"/>
      <c r="M75" s="31"/>
      <c r="N75" s="32"/>
    </row>
    <row r="76" spans="1:14" x14ac:dyDescent="0.25">
      <c r="A76" s="47" t="s">
        <v>288</v>
      </c>
      <c r="B76" s="79" t="s">
        <v>289</v>
      </c>
      <c r="C76" s="114">
        <v>1578961859.0899973</v>
      </c>
      <c r="D76" s="114" t="s">
        <v>1004</v>
      </c>
      <c r="E76" s="80"/>
      <c r="F76" s="69">
        <f t="shared" si="1"/>
        <v>0.60790028741249924</v>
      </c>
      <c r="G76" s="69" t="str">
        <f t="shared" si="2"/>
        <v/>
      </c>
      <c r="H76" s="31"/>
      <c r="L76" s="31"/>
      <c r="M76" s="31"/>
      <c r="N76" s="32"/>
    </row>
    <row r="77" spans="1:14" x14ac:dyDescent="0.25">
      <c r="A77" s="47" t="s">
        <v>290</v>
      </c>
      <c r="B77" s="81" t="s">
        <v>259</v>
      </c>
      <c r="C77" s="72">
        <f>SUM(C70:C76)</f>
        <v>2597402718.4799976</v>
      </c>
      <c r="D77" s="72">
        <f>SUM(D70:D76)</f>
        <v>0</v>
      </c>
      <c r="E77" s="51"/>
      <c r="F77" s="73">
        <f>SUM(F70:F76)</f>
        <v>1</v>
      </c>
      <c r="G77" s="73">
        <f>SUM(G70:G76)</f>
        <v>0</v>
      </c>
      <c r="H77" s="31"/>
      <c r="L77" s="31"/>
      <c r="M77" s="31"/>
      <c r="N77" s="32"/>
    </row>
    <row r="78" spans="1:14" outlineLevel="1" x14ac:dyDescent="0.25">
      <c r="A78" s="47" t="s">
        <v>291</v>
      </c>
      <c r="B78" s="82" t="s">
        <v>292</v>
      </c>
      <c r="C78" s="134"/>
      <c r="D78" s="134"/>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34"/>
      <c r="D79" s="134"/>
      <c r="E79" s="51"/>
      <c r="F79" s="69">
        <f t="shared" ref="F79:F87" si="4">IF($C$77=0,"",IF(C79="[for completion]","",C79/$C$77))</f>
        <v>0</v>
      </c>
      <c r="G79" s="69" t="str">
        <f t="shared" si="3"/>
        <v/>
      </c>
      <c r="H79" s="31"/>
      <c r="L79" s="31"/>
      <c r="M79" s="31"/>
      <c r="N79" s="32"/>
    </row>
    <row r="80" spans="1:14" outlineLevel="1" x14ac:dyDescent="0.25">
      <c r="A80" s="47" t="s">
        <v>295</v>
      </c>
      <c r="B80" s="82" t="s">
        <v>296</v>
      </c>
      <c r="C80" s="134"/>
      <c r="D80" s="134"/>
      <c r="E80" s="51"/>
      <c r="F80" s="69">
        <f t="shared" si="4"/>
        <v>0</v>
      </c>
      <c r="G80" s="69" t="str">
        <f t="shared" si="3"/>
        <v/>
      </c>
      <c r="H80" s="31"/>
      <c r="L80" s="31"/>
      <c r="M80" s="31"/>
      <c r="N80" s="32"/>
    </row>
    <row r="81" spans="1:14" outlineLevel="1" x14ac:dyDescent="0.25">
      <c r="A81" s="47" t="s">
        <v>297</v>
      </c>
      <c r="B81" s="82" t="s">
        <v>298</v>
      </c>
      <c r="C81" s="134"/>
      <c r="D81" s="134"/>
      <c r="E81" s="51"/>
      <c r="F81" s="69">
        <f t="shared" si="4"/>
        <v>0</v>
      </c>
      <c r="G81" s="69" t="str">
        <f t="shared" si="3"/>
        <v/>
      </c>
      <c r="H81" s="31"/>
      <c r="L81" s="31"/>
      <c r="M81" s="31"/>
      <c r="N81" s="32"/>
    </row>
    <row r="82" spans="1:14" outlineLevel="1" x14ac:dyDescent="0.25">
      <c r="A82" s="47" t="s">
        <v>299</v>
      </c>
      <c r="B82" s="82" t="s">
        <v>300</v>
      </c>
      <c r="C82" s="134"/>
      <c r="D82" s="134"/>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42">
        <v>11.057545515978282</v>
      </c>
      <c r="D89" s="142" t="s">
        <v>1004</v>
      </c>
      <c r="E89" s="77"/>
      <c r="F89" s="149"/>
      <c r="G89" s="150"/>
      <c r="H89" s="31"/>
      <c r="L89" s="31"/>
      <c r="M89" s="31"/>
      <c r="N89" s="32"/>
    </row>
    <row r="90" spans="1:14" x14ac:dyDescent="0.25">
      <c r="A90" s="47"/>
      <c r="B90" s="60"/>
      <c r="C90" s="142"/>
      <c r="D90" s="142"/>
      <c r="E90" s="77"/>
      <c r="F90" s="149"/>
      <c r="G90" s="150"/>
      <c r="H90" s="31"/>
      <c r="L90" s="31"/>
      <c r="M90" s="31"/>
      <c r="N90" s="32"/>
    </row>
    <row r="91" spans="1:14" x14ac:dyDescent="0.25">
      <c r="A91" s="47"/>
      <c r="B91" s="60" t="s">
        <v>313</v>
      </c>
      <c r="C91" s="148"/>
      <c r="D91" s="148"/>
      <c r="E91" s="77"/>
      <c r="F91" s="150"/>
      <c r="G91" s="150"/>
      <c r="H91" s="31"/>
      <c r="L91" s="31"/>
      <c r="M91" s="31"/>
      <c r="N91" s="32"/>
    </row>
    <row r="92" spans="1:14" x14ac:dyDescent="0.25">
      <c r="A92" s="47" t="s">
        <v>314</v>
      </c>
      <c r="B92" s="60" t="s">
        <v>275</v>
      </c>
      <c r="C92" s="142"/>
      <c r="D92" s="142"/>
      <c r="E92" s="77"/>
      <c r="F92" s="150"/>
      <c r="G92" s="150"/>
      <c r="H92" s="31"/>
      <c r="L92" s="31"/>
      <c r="M92" s="31"/>
      <c r="N92" s="32"/>
    </row>
    <row r="93" spans="1:14" x14ac:dyDescent="0.25">
      <c r="A93" s="47" t="s">
        <v>315</v>
      </c>
      <c r="B93" s="79" t="s">
        <v>277</v>
      </c>
      <c r="C93" s="114">
        <v>227748272.18999997</v>
      </c>
      <c r="D93" s="114" t="s">
        <v>1004</v>
      </c>
      <c r="E93" s="80"/>
      <c r="F93" s="69">
        <f>IF($C$100=0,"",IF(C93="[for completion]","",IF(C93="","",C93/$C$100)))</f>
        <v>8.7683080705820801E-2</v>
      </c>
      <c r="G93" s="69" t="str">
        <f>IF($D$100=0,"",IF(D93="[Mark as ND1 if not relevant]","",IF(D93="","",D93/$D$100)))</f>
        <v/>
      </c>
      <c r="H93" s="31"/>
      <c r="L93" s="31"/>
      <c r="M93" s="31"/>
      <c r="N93" s="32"/>
    </row>
    <row r="94" spans="1:14" x14ac:dyDescent="0.25">
      <c r="A94" s="47" t="s">
        <v>316</v>
      </c>
      <c r="B94" s="79" t="s">
        <v>279</v>
      </c>
      <c r="C94" s="114">
        <v>22869752.950000003</v>
      </c>
      <c r="D94" s="114" t="s">
        <v>1004</v>
      </c>
      <c r="E94" s="80"/>
      <c r="F94" s="69">
        <f t="shared" ref="F94:F99" si="5">IF($C$100=0,"",IF(C94="[for completion]","",IF(C94="","",C94/$C$100)))</f>
        <v>8.8048544753134787E-3</v>
      </c>
      <c r="G94" s="69" t="str">
        <f t="shared" ref="G94:G99" si="6">IF($D$100=0,"",IF(D94="[Mark as ND1 if not relevant]","",IF(D94="","",D94/$D$100)))</f>
        <v/>
      </c>
      <c r="H94" s="31"/>
      <c r="L94" s="31"/>
      <c r="M94" s="31"/>
      <c r="N94" s="32"/>
    </row>
    <row r="95" spans="1:14" x14ac:dyDescent="0.25">
      <c r="A95" s="47" t="s">
        <v>317</v>
      </c>
      <c r="B95" s="79" t="s">
        <v>281</v>
      </c>
      <c r="C95" s="114">
        <v>40522652.829999998</v>
      </c>
      <c r="D95" s="114" t="s">
        <v>1004</v>
      </c>
      <c r="E95" s="80"/>
      <c r="F95" s="69">
        <f t="shared" si="5"/>
        <v>1.5601220612302236E-2</v>
      </c>
      <c r="G95" s="69" t="str">
        <f t="shared" si="6"/>
        <v/>
      </c>
      <c r="H95" s="31"/>
      <c r="L95" s="31"/>
      <c r="M95" s="31"/>
      <c r="N95" s="32"/>
    </row>
    <row r="96" spans="1:14" x14ac:dyDescent="0.25">
      <c r="A96" s="47" t="s">
        <v>318</v>
      </c>
      <c r="B96" s="79" t="s">
        <v>283</v>
      </c>
      <c r="C96" s="114">
        <v>59904553.769999981</v>
      </c>
      <c r="D96" s="114" t="s">
        <v>1004</v>
      </c>
      <c r="E96" s="80"/>
      <c r="F96" s="69">
        <f t="shared" si="5"/>
        <v>2.3063252126361129E-2</v>
      </c>
      <c r="G96" s="69" t="str">
        <f t="shared" si="6"/>
        <v/>
      </c>
      <c r="H96" s="31"/>
      <c r="L96" s="31"/>
      <c r="M96" s="31"/>
      <c r="N96" s="32"/>
    </row>
    <row r="97" spans="1:14" x14ac:dyDescent="0.25">
      <c r="A97" s="47" t="s">
        <v>319</v>
      </c>
      <c r="B97" s="79" t="s">
        <v>285</v>
      </c>
      <c r="C97" s="114">
        <v>66171810.340000033</v>
      </c>
      <c r="D97" s="114" t="s">
        <v>1004</v>
      </c>
      <c r="E97" s="80"/>
      <c r="F97" s="69">
        <f t="shared" si="5"/>
        <v>2.5476145793334595E-2</v>
      </c>
      <c r="G97" s="69" t="str">
        <f t="shared" si="6"/>
        <v/>
      </c>
      <c r="H97" s="31"/>
      <c r="L97" s="31"/>
      <c r="M97" s="31"/>
    </row>
    <row r="98" spans="1:14" x14ac:dyDescent="0.25">
      <c r="A98" s="47" t="s">
        <v>320</v>
      </c>
      <c r="B98" s="79" t="s">
        <v>287</v>
      </c>
      <c r="C98" s="114">
        <v>601223817.31000018</v>
      </c>
      <c r="D98" s="114" t="s">
        <v>1004</v>
      </c>
      <c r="E98" s="80"/>
      <c r="F98" s="69">
        <f t="shared" si="5"/>
        <v>0.2314711588743685</v>
      </c>
      <c r="G98" s="69" t="str">
        <f t="shared" si="6"/>
        <v/>
      </c>
      <c r="H98" s="31"/>
      <c r="L98" s="31"/>
      <c r="M98" s="31"/>
    </row>
    <row r="99" spans="1:14" x14ac:dyDescent="0.25">
      <c r="A99" s="47" t="s">
        <v>321</v>
      </c>
      <c r="B99" s="79" t="s">
        <v>289</v>
      </c>
      <c r="C99" s="114">
        <v>1578961859.0899973</v>
      </c>
      <c r="D99" s="114" t="s">
        <v>1004</v>
      </c>
      <c r="E99" s="80"/>
      <c r="F99" s="69">
        <f t="shared" si="5"/>
        <v>0.60790028741249924</v>
      </c>
      <c r="G99" s="69" t="str">
        <f t="shared" si="6"/>
        <v/>
      </c>
      <c r="H99" s="31"/>
      <c r="L99" s="31"/>
      <c r="M99" s="31"/>
    </row>
    <row r="100" spans="1:14" x14ac:dyDescent="0.25">
      <c r="A100" s="47" t="s">
        <v>322</v>
      </c>
      <c r="B100" s="81" t="s">
        <v>259</v>
      </c>
      <c r="C100" s="72">
        <f>SUM(C93:C99)</f>
        <v>2597402718.4799976</v>
      </c>
      <c r="D100" s="72">
        <f>SUM(D93:D99)</f>
        <v>0</v>
      </c>
      <c r="E100" s="51"/>
      <c r="F100" s="73">
        <f>SUM(F93:F99)</f>
        <v>1</v>
      </c>
      <c r="G100" s="73">
        <f>SUM(G93:G99)</f>
        <v>0</v>
      </c>
      <c r="H100" s="31"/>
      <c r="L100" s="31"/>
      <c r="M100" s="31"/>
    </row>
    <row r="101" spans="1:14" outlineLevel="1" x14ac:dyDescent="0.25">
      <c r="A101" s="47" t="s">
        <v>323</v>
      </c>
      <c r="B101" s="82" t="s">
        <v>292</v>
      </c>
      <c r="C101" s="134"/>
      <c r="D101" s="134"/>
      <c r="E101" s="51"/>
      <c r="F101" s="69">
        <f>IF($C$100=0,"",IF(C101="[for completion]","",C101/$C$100))</f>
        <v>0</v>
      </c>
      <c r="G101" s="69" t="str">
        <f>IF($D$100=0,"",IF(D101="[for completion]","",D101/$D$100))</f>
        <v/>
      </c>
      <c r="H101" s="31"/>
      <c r="L101" s="31"/>
      <c r="M101" s="31"/>
    </row>
    <row r="102" spans="1:14" outlineLevel="1" x14ac:dyDescent="0.25">
      <c r="A102" s="47" t="s">
        <v>324</v>
      </c>
      <c r="B102" s="82" t="s">
        <v>294</v>
      </c>
      <c r="C102" s="134"/>
      <c r="D102" s="134"/>
      <c r="E102" s="51"/>
      <c r="F102" s="69">
        <f>IF($C$100=0,"",IF(C102="[for completion]","",C102/$C$100))</f>
        <v>0</v>
      </c>
      <c r="G102" s="69" t="str">
        <f>IF($D$100=0,"",IF(D102="[for completion]","",D102/$D$100))</f>
        <v/>
      </c>
      <c r="H102" s="31"/>
      <c r="L102" s="31"/>
      <c r="M102" s="31"/>
    </row>
    <row r="103" spans="1:14" outlineLevel="1" x14ac:dyDescent="0.25">
      <c r="A103" s="47" t="s">
        <v>325</v>
      </c>
      <c r="B103" s="82" t="s">
        <v>296</v>
      </c>
      <c r="C103" s="134"/>
      <c r="D103" s="134"/>
      <c r="E103" s="51"/>
      <c r="F103" s="69">
        <f>IF($C$100=0,"",IF(C103="[for completion]","",C103/$C$100))</f>
        <v>0</v>
      </c>
      <c r="G103" s="69" t="str">
        <f>IF($D$100=0,"",IF(D103="[for completion]","",D103/$D$100))</f>
        <v/>
      </c>
      <c r="H103" s="31"/>
      <c r="L103" s="31"/>
      <c r="M103" s="31"/>
    </row>
    <row r="104" spans="1:14" outlineLevel="1" x14ac:dyDescent="0.25">
      <c r="A104" s="47" t="s">
        <v>326</v>
      </c>
      <c r="B104" s="82" t="s">
        <v>298</v>
      </c>
      <c r="C104" s="134"/>
      <c r="D104" s="134"/>
      <c r="E104" s="51"/>
      <c r="F104" s="69">
        <f>IF($C$100=0,"",IF(C104="[for completion]","",C104/$C$100))</f>
        <v>0</v>
      </c>
      <c r="G104" s="69" t="str">
        <f>IF($D$100=0,"",IF(D104="[for completion]","",D104/$D$100))</f>
        <v/>
      </c>
      <c r="H104" s="31"/>
      <c r="L104" s="31"/>
      <c r="M104" s="31"/>
    </row>
    <row r="105" spans="1:14" outlineLevel="1" x14ac:dyDescent="0.25">
      <c r="A105" s="47" t="s">
        <v>327</v>
      </c>
      <c r="B105" s="82" t="s">
        <v>300</v>
      </c>
      <c r="C105" s="134"/>
      <c r="D105" s="134"/>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14">
        <v>2550325763.9299994</v>
      </c>
      <c r="D112" s="114"/>
      <c r="E112" s="70"/>
      <c r="F112" s="69">
        <f t="shared" ref="F112:F136" si="7">IF($C$131=0,"",IF(C112="[for completion]","",IF(C112="","",C112/$C$131)))</f>
        <v>0.9818753733431258</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14">
        <f>'[1]A. HTT General'!C113</f>
        <v>0</v>
      </c>
      <c r="D113" s="114"/>
      <c r="E113" s="70"/>
      <c r="F113" s="69">
        <f t="shared" si="7"/>
        <v>0</v>
      </c>
      <c r="G113" s="69" t="str">
        <f t="shared" si="8"/>
        <v/>
      </c>
      <c r="I113" s="34"/>
      <c r="J113" s="34"/>
      <c r="K113" s="34"/>
      <c r="L113" s="51" t="s">
        <v>342</v>
      </c>
      <c r="M113" s="31"/>
      <c r="N113" s="31"/>
    </row>
    <row r="114" spans="1:14" s="30" customFormat="1" x14ac:dyDescent="0.25">
      <c r="A114" s="47" t="s">
        <v>343</v>
      </c>
      <c r="B114" s="60" t="s">
        <v>344</v>
      </c>
      <c r="C114" s="114">
        <f>'[1]A. HTT General'!C114</f>
        <v>0</v>
      </c>
      <c r="D114" s="114"/>
      <c r="E114" s="70"/>
      <c r="F114" s="69">
        <f t="shared" si="7"/>
        <v>0</v>
      </c>
      <c r="G114" s="69" t="str">
        <f t="shared" si="8"/>
        <v/>
      </c>
      <c r="I114" s="34"/>
      <c r="J114" s="34"/>
      <c r="K114" s="34"/>
      <c r="L114" s="51" t="s">
        <v>344</v>
      </c>
      <c r="M114" s="31"/>
      <c r="N114" s="31"/>
    </row>
    <row r="115" spans="1:14" s="30" customFormat="1" x14ac:dyDescent="0.25">
      <c r="A115" s="47" t="s">
        <v>345</v>
      </c>
      <c r="B115" s="60" t="s">
        <v>346</v>
      </c>
      <c r="C115" s="114">
        <f>'[1]A. HTT General'!C115</f>
        <v>0</v>
      </c>
      <c r="D115" s="114"/>
      <c r="E115" s="70"/>
      <c r="F115" s="69">
        <f t="shared" si="7"/>
        <v>0</v>
      </c>
      <c r="G115" s="69" t="str">
        <f t="shared" si="8"/>
        <v/>
      </c>
      <c r="I115" s="34"/>
      <c r="J115" s="34"/>
      <c r="K115" s="34"/>
      <c r="L115" s="51" t="s">
        <v>346</v>
      </c>
      <c r="M115" s="31"/>
      <c r="N115" s="31"/>
    </row>
    <row r="116" spans="1:14" s="30" customFormat="1" x14ac:dyDescent="0.25">
      <c r="A116" s="47" t="s">
        <v>347</v>
      </c>
      <c r="B116" s="60" t="s">
        <v>348</v>
      </c>
      <c r="C116" s="114">
        <v>47076954.549999975</v>
      </c>
      <c r="D116" s="114"/>
      <c r="E116" s="70"/>
      <c r="F116" s="69">
        <f t="shared" si="7"/>
        <v>1.8124626656874147E-2</v>
      </c>
      <c r="G116" s="69" t="str">
        <f t="shared" si="8"/>
        <v/>
      </c>
      <c r="I116" s="34"/>
      <c r="J116" s="34"/>
      <c r="K116" s="34"/>
      <c r="L116" s="51" t="s">
        <v>348</v>
      </c>
      <c r="M116" s="31"/>
      <c r="N116" s="31"/>
    </row>
    <row r="117" spans="1:14" s="30" customFormat="1" x14ac:dyDescent="0.25">
      <c r="A117" s="47" t="s">
        <v>349</v>
      </c>
      <c r="B117" s="60" t="s">
        <v>350</v>
      </c>
      <c r="C117" s="114">
        <f>'[1]A. HTT General'!C117</f>
        <v>0</v>
      </c>
      <c r="D117" s="114"/>
      <c r="E117" s="51"/>
      <c r="F117" s="69">
        <f t="shared" si="7"/>
        <v>0</v>
      </c>
      <c r="G117" s="69" t="str">
        <f t="shared" si="8"/>
        <v/>
      </c>
      <c r="I117" s="34"/>
      <c r="J117" s="34"/>
      <c r="K117" s="34"/>
      <c r="L117" s="51" t="s">
        <v>350</v>
      </c>
      <c r="M117" s="31"/>
      <c r="N117" s="31"/>
    </row>
    <row r="118" spans="1:14" x14ac:dyDescent="0.25">
      <c r="A118" s="47" t="s">
        <v>351</v>
      </c>
      <c r="B118" s="60" t="s">
        <v>352</v>
      </c>
      <c r="C118" s="114">
        <f>'[1]A. HTT General'!C118</f>
        <v>0</v>
      </c>
      <c r="D118" s="114"/>
      <c r="E118" s="51"/>
      <c r="F118" s="69">
        <f t="shared" si="7"/>
        <v>0</v>
      </c>
      <c r="G118" s="69" t="str">
        <f t="shared" si="8"/>
        <v/>
      </c>
      <c r="L118" s="51" t="s">
        <v>352</v>
      </c>
      <c r="M118" s="31"/>
    </row>
    <row r="119" spans="1:14" x14ac:dyDescent="0.25">
      <c r="A119" s="47" t="s">
        <v>353</v>
      </c>
      <c r="B119" s="60" t="s">
        <v>354</v>
      </c>
      <c r="C119" s="114">
        <f>'[1]A. HTT General'!C119</f>
        <v>0</v>
      </c>
      <c r="D119" s="114"/>
      <c r="E119" s="51"/>
      <c r="F119" s="69">
        <f t="shared" si="7"/>
        <v>0</v>
      </c>
      <c r="G119" s="69" t="str">
        <f t="shared" si="8"/>
        <v/>
      </c>
      <c r="L119" s="51" t="s">
        <v>354</v>
      </c>
      <c r="M119" s="31"/>
    </row>
    <row r="120" spans="1:14" x14ac:dyDescent="0.25">
      <c r="A120" s="47" t="s">
        <v>355</v>
      </c>
      <c r="B120" s="60" t="s">
        <v>356</v>
      </c>
      <c r="C120" s="114">
        <f>'[1]A. HTT General'!C120</f>
        <v>0</v>
      </c>
      <c r="D120" s="114"/>
      <c r="E120" s="51"/>
      <c r="F120" s="69">
        <f t="shared" si="7"/>
        <v>0</v>
      </c>
      <c r="G120" s="69" t="str">
        <f t="shared" si="8"/>
        <v/>
      </c>
      <c r="L120" s="51" t="s">
        <v>356</v>
      </c>
      <c r="M120" s="31"/>
    </row>
    <row r="121" spans="1:14" x14ac:dyDescent="0.25">
      <c r="A121" s="47" t="s">
        <v>357</v>
      </c>
      <c r="B121" s="47" t="s">
        <v>358</v>
      </c>
      <c r="C121" s="114">
        <f>'[1]A. HTT General'!C121</f>
        <v>0</v>
      </c>
      <c r="D121" s="114"/>
      <c r="F121" s="69">
        <f t="shared" si="7"/>
        <v>0</v>
      </c>
      <c r="G121" s="69" t="str">
        <f t="shared" si="8"/>
        <v/>
      </c>
      <c r="L121" s="51"/>
      <c r="M121" s="31"/>
    </row>
    <row r="122" spans="1:14" x14ac:dyDescent="0.25">
      <c r="A122" s="47" t="s">
        <v>359</v>
      </c>
      <c r="B122" s="60" t="s">
        <v>360</v>
      </c>
      <c r="C122" s="114">
        <f>'[1]A. HTT General'!C122</f>
        <v>0</v>
      </c>
      <c r="D122" s="114"/>
      <c r="E122" s="51"/>
      <c r="F122" s="69">
        <f t="shared" si="7"/>
        <v>0</v>
      </c>
      <c r="G122" s="69" t="str">
        <f t="shared" si="8"/>
        <v/>
      </c>
      <c r="L122" s="51" t="s">
        <v>361</v>
      </c>
      <c r="M122" s="31"/>
    </row>
    <row r="123" spans="1:14" x14ac:dyDescent="0.25">
      <c r="A123" s="47" t="s">
        <v>362</v>
      </c>
      <c r="B123" s="60" t="s">
        <v>361</v>
      </c>
      <c r="C123" s="114">
        <f>'[1]A. HTT General'!C123</f>
        <v>0</v>
      </c>
      <c r="D123" s="114"/>
      <c r="E123" s="51"/>
      <c r="F123" s="69">
        <f t="shared" si="7"/>
        <v>0</v>
      </c>
      <c r="G123" s="69" t="str">
        <f t="shared" si="8"/>
        <v/>
      </c>
      <c r="L123" s="51" t="s">
        <v>363</v>
      </c>
      <c r="M123" s="31"/>
    </row>
    <row r="124" spans="1:14" x14ac:dyDescent="0.25">
      <c r="A124" s="47" t="s">
        <v>364</v>
      </c>
      <c r="B124" s="60" t="s">
        <v>363</v>
      </c>
      <c r="C124" s="114">
        <f>'[1]A. HTT General'!C124</f>
        <v>0</v>
      </c>
      <c r="D124" s="114"/>
      <c r="E124" s="51"/>
      <c r="F124" s="69">
        <f t="shared" si="7"/>
        <v>0</v>
      </c>
      <c r="G124" s="69" t="str">
        <f t="shared" si="8"/>
        <v/>
      </c>
      <c r="L124" s="80" t="s">
        <v>365</v>
      </c>
      <c r="M124" s="31"/>
    </row>
    <row r="125" spans="1:14" x14ac:dyDescent="0.25">
      <c r="A125" s="47" t="s">
        <v>366</v>
      </c>
      <c r="B125" s="47" t="s">
        <v>367</v>
      </c>
      <c r="C125" s="114">
        <f>'[1]A. HTT General'!C125</f>
        <v>0</v>
      </c>
      <c r="D125" s="114"/>
      <c r="E125" s="51"/>
      <c r="F125" s="69">
        <f t="shared" si="7"/>
        <v>0</v>
      </c>
      <c r="G125" s="69" t="str">
        <f t="shared" si="8"/>
        <v/>
      </c>
      <c r="L125" s="51" t="s">
        <v>368</v>
      </c>
      <c r="M125" s="31"/>
    </row>
    <row r="126" spans="1:14" x14ac:dyDescent="0.25">
      <c r="A126" s="47" t="s">
        <v>369</v>
      </c>
      <c r="B126" s="79" t="s">
        <v>365</v>
      </c>
      <c r="C126" s="114">
        <f>'[1]A. HTT General'!C126</f>
        <v>0</v>
      </c>
      <c r="D126" s="114"/>
      <c r="E126" s="51"/>
      <c r="F126" s="69">
        <f t="shared" si="7"/>
        <v>0</v>
      </c>
      <c r="G126" s="69" t="str">
        <f t="shared" si="8"/>
        <v/>
      </c>
      <c r="H126" s="32"/>
      <c r="L126" s="51" t="s">
        <v>370</v>
      </c>
      <c r="M126" s="31"/>
    </row>
    <row r="127" spans="1:14" x14ac:dyDescent="0.25">
      <c r="A127" s="47" t="s">
        <v>371</v>
      </c>
      <c r="B127" s="60" t="s">
        <v>368</v>
      </c>
      <c r="C127" s="114">
        <f>'[1]A. HTT General'!C127</f>
        <v>0</v>
      </c>
      <c r="D127" s="114"/>
      <c r="E127" s="51"/>
      <c r="F127" s="69">
        <f t="shared" si="7"/>
        <v>0</v>
      </c>
      <c r="G127" s="69" t="str">
        <f t="shared" si="8"/>
        <v/>
      </c>
      <c r="H127" s="31"/>
      <c r="L127" s="51" t="s">
        <v>372</v>
      </c>
      <c r="M127" s="31"/>
    </row>
    <row r="128" spans="1:14" x14ac:dyDescent="0.25">
      <c r="A128" s="47" t="s">
        <v>373</v>
      </c>
      <c r="B128" s="60" t="s">
        <v>370</v>
      </c>
      <c r="C128" s="114">
        <f>'[1]A. HTT General'!C128</f>
        <v>0</v>
      </c>
      <c r="D128" s="114"/>
      <c r="E128" s="51"/>
      <c r="F128" s="69">
        <f t="shared" si="7"/>
        <v>0</v>
      </c>
      <c r="G128" s="69" t="str">
        <f t="shared" si="8"/>
        <v/>
      </c>
      <c r="H128" s="31"/>
      <c r="L128" s="31"/>
      <c r="M128" s="31"/>
    </row>
    <row r="129" spans="1:14" x14ac:dyDescent="0.25">
      <c r="A129" s="47" t="s">
        <v>374</v>
      </c>
      <c r="B129" s="60" t="s">
        <v>372</v>
      </c>
      <c r="C129" s="114">
        <f>'[1]A. HTT General'!C129</f>
        <v>0</v>
      </c>
      <c r="D129" s="114"/>
      <c r="E129" s="51"/>
      <c r="F129" s="69">
        <f t="shared" si="7"/>
        <v>0</v>
      </c>
      <c r="G129" s="69" t="str">
        <f t="shared" si="8"/>
        <v/>
      </c>
      <c r="H129" s="31"/>
      <c r="L129" s="31"/>
      <c r="M129" s="31"/>
    </row>
    <row r="130" spans="1:14" outlineLevel="1" x14ac:dyDescent="0.25">
      <c r="A130" s="47" t="s">
        <v>375</v>
      </c>
      <c r="B130" s="60" t="s">
        <v>257</v>
      </c>
      <c r="C130" s="114">
        <f>'[1]A. HTT General'!C130</f>
        <v>0</v>
      </c>
      <c r="D130" s="114"/>
      <c r="E130" s="51"/>
      <c r="F130" s="69">
        <f t="shared" si="7"/>
        <v>0</v>
      </c>
      <c r="G130" s="69" t="str">
        <f t="shared" si="8"/>
        <v/>
      </c>
      <c r="H130" s="31"/>
      <c r="L130" s="31"/>
      <c r="M130" s="31"/>
    </row>
    <row r="131" spans="1:14" outlineLevel="1" x14ac:dyDescent="0.25">
      <c r="A131" s="47" t="s">
        <v>376</v>
      </c>
      <c r="B131" s="81" t="s">
        <v>259</v>
      </c>
      <c r="C131" s="86">
        <f>SUM(C112:C130)</f>
        <v>2597402718.4799995</v>
      </c>
      <c r="D131" s="86">
        <f>SUM(D112:D130)</f>
        <v>0</v>
      </c>
      <c r="E131" s="51"/>
      <c r="F131" s="69">
        <f>SUM(F112:F130)</f>
        <v>1</v>
      </c>
      <c r="G131" s="69">
        <f>SUM(G112:G130)</f>
        <v>0</v>
      </c>
      <c r="H131" s="31"/>
      <c r="L131" s="31"/>
      <c r="M131" s="31"/>
    </row>
    <row r="132" spans="1:14" outlineLevel="1" x14ac:dyDescent="0.25">
      <c r="A132" s="47" t="s">
        <v>377</v>
      </c>
      <c r="B132" s="74" t="s">
        <v>261</v>
      </c>
      <c r="C132" s="114"/>
      <c r="D132" s="114"/>
      <c r="E132" s="51"/>
      <c r="F132" s="69" t="str">
        <f t="shared" si="7"/>
        <v/>
      </c>
      <c r="G132" s="69" t="str">
        <f t="shared" si="8"/>
        <v/>
      </c>
      <c r="H132" s="31"/>
      <c r="L132" s="31"/>
      <c r="M132" s="31"/>
    </row>
    <row r="133" spans="1:14" outlineLevel="1" x14ac:dyDescent="0.25">
      <c r="A133" s="47" t="s">
        <v>378</v>
      </c>
      <c r="B133" s="74" t="s">
        <v>261</v>
      </c>
      <c r="C133" s="114"/>
      <c r="D133" s="114"/>
      <c r="E133" s="51"/>
      <c r="F133" s="69" t="str">
        <f t="shared" si="7"/>
        <v/>
      </c>
      <c r="G133" s="69" t="str">
        <f t="shared" si="8"/>
        <v/>
      </c>
      <c r="H133" s="31"/>
      <c r="L133" s="31"/>
      <c r="M133" s="31"/>
    </row>
    <row r="134" spans="1:14" outlineLevel="1" x14ac:dyDescent="0.25">
      <c r="A134" s="47" t="s">
        <v>379</v>
      </c>
      <c r="B134" s="74" t="s">
        <v>261</v>
      </c>
      <c r="C134" s="114"/>
      <c r="D134" s="114"/>
      <c r="E134" s="51"/>
      <c r="F134" s="69" t="str">
        <f t="shared" si="7"/>
        <v/>
      </c>
      <c r="G134" s="69" t="str">
        <f t="shared" si="8"/>
        <v/>
      </c>
      <c r="H134" s="31"/>
      <c r="L134" s="31"/>
      <c r="M134" s="31"/>
    </row>
    <row r="135" spans="1:14" outlineLevel="1" x14ac:dyDescent="0.25">
      <c r="A135" s="47" t="s">
        <v>380</v>
      </c>
      <c r="B135" s="74" t="s">
        <v>261</v>
      </c>
      <c r="C135" s="114"/>
      <c r="D135" s="114"/>
      <c r="E135" s="51"/>
      <c r="F135" s="69" t="str">
        <f t="shared" si="7"/>
        <v/>
      </c>
      <c r="G135" s="69" t="str">
        <f t="shared" si="8"/>
        <v/>
      </c>
      <c r="H135" s="31"/>
      <c r="L135" s="31"/>
      <c r="M135" s="31"/>
    </row>
    <row r="136" spans="1:14" outlineLevel="1" x14ac:dyDescent="0.25">
      <c r="A136" s="47" t="s">
        <v>381</v>
      </c>
      <c r="B136" s="74" t="s">
        <v>261</v>
      </c>
      <c r="C136" s="114"/>
      <c r="D136" s="11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14">
        <f>'[1]A. HTT General'!$C$138</f>
        <v>1550000000</v>
      </c>
      <c r="D138" s="11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14"/>
      <c r="D139" s="11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14"/>
      <c r="D140" s="11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14"/>
      <c r="D141" s="11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14"/>
      <c r="D142" s="114"/>
      <c r="E142" s="70"/>
      <c r="F142" s="69" t="str">
        <f t="shared" si="9"/>
        <v/>
      </c>
      <c r="G142" s="69" t="str">
        <f t="shared" si="10"/>
        <v/>
      </c>
      <c r="H142" s="31"/>
      <c r="I142" s="34"/>
      <c r="J142" s="34"/>
      <c r="K142" s="34"/>
      <c r="L142" s="31"/>
      <c r="M142" s="31"/>
      <c r="N142" s="31"/>
    </row>
    <row r="143" spans="1:14" s="30" customFormat="1" x14ac:dyDescent="0.25">
      <c r="A143" s="47" t="s">
        <v>388</v>
      </c>
      <c r="B143" s="60" t="s">
        <v>350</v>
      </c>
      <c r="C143" s="114"/>
      <c r="D143" s="114"/>
      <c r="E143" s="51"/>
      <c r="F143" s="69" t="str">
        <f t="shared" si="9"/>
        <v/>
      </c>
      <c r="G143" s="69" t="str">
        <f t="shared" si="10"/>
        <v/>
      </c>
      <c r="H143" s="31"/>
      <c r="I143" s="34"/>
      <c r="J143" s="34"/>
      <c r="K143" s="34"/>
      <c r="L143" s="31"/>
      <c r="M143" s="31"/>
      <c r="N143" s="31"/>
    </row>
    <row r="144" spans="1:14" x14ac:dyDescent="0.25">
      <c r="A144" s="47" t="s">
        <v>389</v>
      </c>
      <c r="B144" s="60" t="s">
        <v>352</v>
      </c>
      <c r="C144" s="114"/>
      <c r="D144" s="114"/>
      <c r="E144" s="51"/>
      <c r="F144" s="69" t="str">
        <f t="shared" si="9"/>
        <v/>
      </c>
      <c r="G144" s="69" t="str">
        <f t="shared" si="10"/>
        <v/>
      </c>
      <c r="H144" s="31"/>
      <c r="L144" s="31"/>
      <c r="M144" s="31"/>
    </row>
    <row r="145" spans="1:14" x14ac:dyDescent="0.25">
      <c r="A145" s="47" t="s">
        <v>390</v>
      </c>
      <c r="B145" s="60" t="s">
        <v>354</v>
      </c>
      <c r="C145" s="114"/>
      <c r="D145" s="114"/>
      <c r="E145" s="51"/>
      <c r="F145" s="69" t="str">
        <f t="shared" si="9"/>
        <v/>
      </c>
      <c r="G145" s="69" t="str">
        <f t="shared" si="10"/>
        <v/>
      </c>
      <c r="H145" s="31"/>
      <c r="L145" s="31"/>
      <c r="M145" s="31"/>
      <c r="N145" s="32"/>
    </row>
    <row r="146" spans="1:14" x14ac:dyDescent="0.25">
      <c r="A146" s="47" t="s">
        <v>391</v>
      </c>
      <c r="B146" s="60" t="s">
        <v>356</v>
      </c>
      <c r="C146" s="114"/>
      <c r="D146" s="114"/>
      <c r="E146" s="51"/>
      <c r="F146" s="69" t="str">
        <f t="shared" si="9"/>
        <v/>
      </c>
      <c r="G146" s="69" t="str">
        <f t="shared" si="10"/>
        <v/>
      </c>
      <c r="H146" s="31"/>
      <c r="L146" s="31"/>
      <c r="M146" s="31"/>
      <c r="N146" s="32"/>
    </row>
    <row r="147" spans="1:14" x14ac:dyDescent="0.25">
      <c r="A147" s="47" t="s">
        <v>392</v>
      </c>
      <c r="B147" s="47" t="s">
        <v>358</v>
      </c>
      <c r="C147" s="114"/>
      <c r="D147" s="114"/>
      <c r="F147" s="69" t="str">
        <f t="shared" si="9"/>
        <v/>
      </c>
      <c r="G147" s="69" t="str">
        <f t="shared" si="10"/>
        <v/>
      </c>
      <c r="H147" s="31"/>
      <c r="L147" s="31"/>
      <c r="M147" s="31"/>
      <c r="N147" s="32"/>
    </row>
    <row r="148" spans="1:14" x14ac:dyDescent="0.25">
      <c r="A148" s="47" t="s">
        <v>393</v>
      </c>
      <c r="B148" s="60" t="s">
        <v>360</v>
      </c>
      <c r="C148" s="114"/>
      <c r="D148" s="114"/>
      <c r="E148" s="51"/>
      <c r="F148" s="69" t="str">
        <f t="shared" si="9"/>
        <v/>
      </c>
      <c r="G148" s="69" t="str">
        <f t="shared" si="10"/>
        <v/>
      </c>
      <c r="H148" s="31"/>
      <c r="L148" s="31"/>
      <c r="M148" s="31"/>
      <c r="N148" s="32"/>
    </row>
    <row r="149" spans="1:14" x14ac:dyDescent="0.25">
      <c r="A149" s="47" t="s">
        <v>394</v>
      </c>
      <c r="B149" s="60" t="s">
        <v>361</v>
      </c>
      <c r="C149" s="114"/>
      <c r="D149" s="114"/>
      <c r="E149" s="51"/>
      <c r="F149" s="69" t="str">
        <f t="shared" si="9"/>
        <v/>
      </c>
      <c r="G149" s="69" t="str">
        <f t="shared" si="10"/>
        <v/>
      </c>
      <c r="H149" s="31"/>
      <c r="L149" s="31"/>
      <c r="M149" s="31"/>
      <c r="N149" s="32"/>
    </row>
    <row r="150" spans="1:14" x14ac:dyDescent="0.25">
      <c r="A150" s="47" t="s">
        <v>395</v>
      </c>
      <c r="B150" s="60" t="s">
        <v>363</v>
      </c>
      <c r="C150" s="114"/>
      <c r="D150" s="114"/>
      <c r="E150" s="51"/>
      <c r="F150" s="69" t="str">
        <f t="shared" si="9"/>
        <v/>
      </c>
      <c r="G150" s="69" t="str">
        <f t="shared" si="10"/>
        <v/>
      </c>
      <c r="H150" s="31"/>
      <c r="L150" s="31"/>
      <c r="M150" s="31"/>
      <c r="N150" s="32"/>
    </row>
    <row r="151" spans="1:14" x14ac:dyDescent="0.25">
      <c r="A151" s="47" t="s">
        <v>396</v>
      </c>
      <c r="B151" s="47" t="s">
        <v>367</v>
      </c>
      <c r="C151" s="114"/>
      <c r="D151" s="114"/>
      <c r="E151" s="51"/>
      <c r="F151" s="69" t="str">
        <f t="shared" si="9"/>
        <v/>
      </c>
      <c r="G151" s="69" t="str">
        <f t="shared" si="10"/>
        <v/>
      </c>
      <c r="H151" s="31"/>
      <c r="L151" s="31"/>
      <c r="M151" s="31"/>
      <c r="N151" s="32"/>
    </row>
    <row r="152" spans="1:14" x14ac:dyDescent="0.25">
      <c r="A152" s="47" t="s">
        <v>397</v>
      </c>
      <c r="B152" s="79" t="s">
        <v>365</v>
      </c>
      <c r="C152" s="114"/>
      <c r="D152" s="114"/>
      <c r="E152" s="51"/>
      <c r="F152" s="69" t="str">
        <f t="shared" si="9"/>
        <v/>
      </c>
      <c r="G152" s="69" t="str">
        <f t="shared" si="10"/>
        <v/>
      </c>
      <c r="H152" s="31"/>
      <c r="L152" s="31"/>
      <c r="M152" s="31"/>
      <c r="N152" s="32"/>
    </row>
    <row r="153" spans="1:14" x14ac:dyDescent="0.25">
      <c r="A153" s="47" t="s">
        <v>398</v>
      </c>
      <c r="B153" s="60" t="s">
        <v>368</v>
      </c>
      <c r="C153" s="114"/>
      <c r="D153" s="114"/>
      <c r="E153" s="51"/>
      <c r="F153" s="69" t="str">
        <f t="shared" si="9"/>
        <v/>
      </c>
      <c r="G153" s="69" t="str">
        <f t="shared" si="10"/>
        <v/>
      </c>
      <c r="H153" s="31"/>
      <c r="L153" s="31"/>
      <c r="M153" s="31"/>
      <c r="N153" s="32"/>
    </row>
    <row r="154" spans="1:14" x14ac:dyDescent="0.25">
      <c r="A154" s="47" t="s">
        <v>399</v>
      </c>
      <c r="B154" s="60" t="s">
        <v>370</v>
      </c>
      <c r="C154" s="114"/>
      <c r="D154" s="114"/>
      <c r="E154" s="51"/>
      <c r="F154" s="69" t="str">
        <f t="shared" si="9"/>
        <v/>
      </c>
      <c r="G154" s="69" t="str">
        <f t="shared" si="10"/>
        <v/>
      </c>
      <c r="H154" s="31"/>
      <c r="L154" s="31"/>
      <c r="M154" s="31"/>
      <c r="N154" s="32"/>
    </row>
    <row r="155" spans="1:14" x14ac:dyDescent="0.25">
      <c r="A155" s="47" t="s">
        <v>400</v>
      </c>
      <c r="B155" s="60" t="s">
        <v>372</v>
      </c>
      <c r="C155" s="114"/>
      <c r="D155" s="114"/>
      <c r="E155" s="51"/>
      <c r="F155" s="69" t="str">
        <f t="shared" si="9"/>
        <v/>
      </c>
      <c r="G155" s="69" t="str">
        <f t="shared" si="10"/>
        <v/>
      </c>
      <c r="H155" s="31"/>
      <c r="L155" s="31"/>
      <c r="M155" s="31"/>
      <c r="N155" s="32"/>
    </row>
    <row r="156" spans="1:14" outlineLevel="1" x14ac:dyDescent="0.25">
      <c r="A156" s="47" t="s">
        <v>401</v>
      </c>
      <c r="B156" s="60" t="s">
        <v>257</v>
      </c>
      <c r="C156" s="114"/>
      <c r="D156" s="114"/>
      <c r="E156" s="51"/>
      <c r="F156" s="69" t="str">
        <f t="shared" si="9"/>
        <v/>
      </c>
      <c r="G156" s="69" t="str">
        <f t="shared" si="10"/>
        <v/>
      </c>
      <c r="H156" s="31"/>
      <c r="L156" s="31"/>
      <c r="M156" s="31"/>
      <c r="N156" s="32"/>
    </row>
    <row r="157" spans="1:14" outlineLevel="1" x14ac:dyDescent="0.25">
      <c r="A157" s="47" t="s">
        <v>402</v>
      </c>
      <c r="B157" s="81" t="s">
        <v>259</v>
      </c>
      <c r="C157" s="86">
        <f>SUM(C138:C156)</f>
        <v>1550000000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14"/>
      <c r="D158" s="114"/>
      <c r="E158" s="51"/>
      <c r="F158" s="69" t="str">
        <f t="shared" si="9"/>
        <v/>
      </c>
      <c r="G158" s="69" t="str">
        <f t="shared" si="10"/>
        <v/>
      </c>
      <c r="H158" s="31"/>
      <c r="L158" s="31"/>
      <c r="M158" s="31"/>
      <c r="N158" s="32"/>
    </row>
    <row r="159" spans="1:14" outlineLevel="1" x14ac:dyDescent="0.25">
      <c r="A159" s="47" t="s">
        <v>404</v>
      </c>
      <c r="B159" s="74" t="s">
        <v>261</v>
      </c>
      <c r="C159" s="114"/>
      <c r="D159" s="114"/>
      <c r="E159" s="51"/>
      <c r="F159" s="69" t="str">
        <f t="shared" si="9"/>
        <v/>
      </c>
      <c r="G159" s="69" t="str">
        <f t="shared" si="10"/>
        <v/>
      </c>
      <c r="H159" s="31"/>
      <c r="L159" s="31"/>
      <c r="M159" s="31"/>
      <c r="N159" s="32"/>
    </row>
    <row r="160" spans="1:14" outlineLevel="1" x14ac:dyDescent="0.25">
      <c r="A160" s="47" t="s">
        <v>405</v>
      </c>
      <c r="B160" s="74" t="s">
        <v>261</v>
      </c>
      <c r="C160" s="114"/>
      <c r="D160" s="114"/>
      <c r="E160" s="51"/>
      <c r="F160" s="69" t="str">
        <f t="shared" si="9"/>
        <v/>
      </c>
      <c r="G160" s="69" t="str">
        <f t="shared" si="10"/>
        <v/>
      </c>
      <c r="H160" s="31"/>
      <c r="L160" s="31"/>
      <c r="M160" s="31"/>
      <c r="N160" s="32"/>
    </row>
    <row r="161" spans="1:14" outlineLevel="1" x14ac:dyDescent="0.25">
      <c r="A161" s="47" t="s">
        <v>406</v>
      </c>
      <c r="B161" s="74" t="s">
        <v>261</v>
      </c>
      <c r="C161" s="114"/>
      <c r="D161" s="114"/>
      <c r="E161" s="51"/>
      <c r="F161" s="69" t="str">
        <f t="shared" si="9"/>
        <v/>
      </c>
      <c r="G161" s="69" t="str">
        <f t="shared" si="10"/>
        <v/>
      </c>
      <c r="H161" s="31"/>
      <c r="L161" s="31"/>
      <c r="M161" s="31"/>
      <c r="N161" s="32"/>
    </row>
    <row r="162" spans="1:14" outlineLevel="1" x14ac:dyDescent="0.25">
      <c r="A162" s="47" t="s">
        <v>407</v>
      </c>
      <c r="B162" s="74" t="s">
        <v>261</v>
      </c>
      <c r="C162" s="114"/>
      <c r="D162" s="11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14">
        <f>'[1]A. HTT General'!C164</f>
        <v>1550000000</v>
      </c>
      <c r="D164" s="114"/>
      <c r="E164" s="87"/>
      <c r="F164" s="69">
        <f>IF($C$167=0,"",IF(C164="[for completion]","",IF(C164="","",C164/$C$167)))</f>
        <v>1</v>
      </c>
      <c r="G164" s="69" t="str">
        <f>IF($D$167=0,"",IF(D164="[for completion]","",IF(D164="","",D164/$D$167)))</f>
        <v/>
      </c>
      <c r="H164" s="31"/>
      <c r="L164" s="31"/>
      <c r="M164" s="31"/>
      <c r="N164" s="32"/>
    </row>
    <row r="165" spans="1:14" x14ac:dyDescent="0.25">
      <c r="A165" s="47" t="s">
        <v>411</v>
      </c>
      <c r="B165" s="63" t="s">
        <v>412</v>
      </c>
      <c r="C165" s="114">
        <f>'[1]A. HTT General'!C165</f>
        <v>0</v>
      </c>
      <c r="D165" s="114"/>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14">
        <f>'[1]A. HTT General'!C166</f>
        <v>0</v>
      </c>
      <c r="D166" s="11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1550000000</v>
      </c>
      <c r="D167" s="89">
        <f>SUM(D164:D166)</f>
        <v>0</v>
      </c>
      <c r="E167" s="87"/>
      <c r="F167" s="90">
        <f>SUM(F164:F166)</f>
        <v>1</v>
      </c>
      <c r="G167" s="90">
        <f>SUM(G164:G166)</f>
        <v>0</v>
      </c>
      <c r="H167" s="31"/>
      <c r="L167" s="31"/>
      <c r="M167" s="31"/>
      <c r="N167" s="32"/>
    </row>
    <row r="168" spans="1:14" outlineLevel="1" x14ac:dyDescent="0.25">
      <c r="A168" s="47" t="s">
        <v>415</v>
      </c>
      <c r="B168" s="91"/>
      <c r="C168" s="151"/>
      <c r="D168" s="151"/>
      <c r="E168" s="87"/>
      <c r="F168" s="152"/>
      <c r="G168" s="137"/>
      <c r="H168" s="31"/>
      <c r="L168" s="31"/>
      <c r="M168" s="31"/>
      <c r="N168" s="32"/>
    </row>
    <row r="169" spans="1:14" outlineLevel="1" x14ac:dyDescent="0.25">
      <c r="A169" s="47" t="s">
        <v>416</v>
      </c>
      <c r="B169" s="91"/>
      <c r="C169" s="151"/>
      <c r="D169" s="151"/>
      <c r="E169" s="87"/>
      <c r="F169" s="152"/>
      <c r="G169" s="137"/>
      <c r="H169" s="31"/>
      <c r="L169" s="31"/>
      <c r="M169" s="31"/>
      <c r="N169" s="32"/>
    </row>
    <row r="170" spans="1:14" outlineLevel="1" x14ac:dyDescent="0.25">
      <c r="A170" s="47" t="s">
        <v>417</v>
      </c>
      <c r="B170" s="91"/>
      <c r="C170" s="151"/>
      <c r="D170" s="151"/>
      <c r="E170" s="87"/>
      <c r="F170" s="152"/>
      <c r="G170" s="137"/>
      <c r="H170" s="31"/>
      <c r="L170" s="31"/>
      <c r="M170" s="31"/>
      <c r="N170" s="32"/>
    </row>
    <row r="171" spans="1:14" outlineLevel="1" x14ac:dyDescent="0.25">
      <c r="A171" s="47" t="s">
        <v>418</v>
      </c>
      <c r="B171" s="91"/>
      <c r="C171" s="151"/>
      <c r="D171" s="151"/>
      <c r="E171" s="87"/>
      <c r="F171" s="152"/>
      <c r="G171" s="137"/>
      <c r="H171" s="31"/>
      <c r="L171" s="31"/>
      <c r="M171" s="31"/>
      <c r="N171" s="32"/>
    </row>
    <row r="172" spans="1:14" outlineLevel="1" x14ac:dyDescent="0.25">
      <c r="A172" s="47" t="s">
        <v>419</v>
      </c>
      <c r="B172" s="91"/>
      <c r="C172" s="151"/>
      <c r="D172" s="151"/>
      <c r="E172" s="87"/>
      <c r="F172" s="152"/>
      <c r="G172" s="137"/>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14">
        <v>0</v>
      </c>
      <c r="D174" s="145"/>
      <c r="E174" s="39"/>
      <c r="F174" s="69" t="str">
        <f>IF($C$179=0,"",IF(C174="[for completion]","",C174/$C$179))</f>
        <v/>
      </c>
      <c r="G174" s="143"/>
      <c r="H174" s="31"/>
      <c r="L174" s="31"/>
      <c r="M174" s="31"/>
      <c r="N174" s="32"/>
    </row>
    <row r="175" spans="1:14" ht="30.75" customHeight="1" x14ac:dyDescent="0.25">
      <c r="A175" s="47" t="s">
        <v>424</v>
      </c>
      <c r="B175" s="60" t="s">
        <v>425</v>
      </c>
      <c r="C175" s="114">
        <v>0</v>
      </c>
      <c r="D175" s="53"/>
      <c r="E175" s="75"/>
      <c r="F175" s="69" t="str">
        <f>IF($C$179=0,"",IF(C175="[for completion]","",C175/$C$179))</f>
        <v/>
      </c>
      <c r="G175" s="143"/>
      <c r="H175" s="31"/>
      <c r="L175" s="31"/>
      <c r="M175" s="31"/>
      <c r="N175" s="32"/>
    </row>
    <row r="176" spans="1:14" x14ac:dyDescent="0.25">
      <c r="A176" s="47" t="s">
        <v>426</v>
      </c>
      <c r="B176" s="60" t="s">
        <v>427</v>
      </c>
      <c r="C176" s="114">
        <v>0</v>
      </c>
      <c r="D176" s="53"/>
      <c r="E176" s="75"/>
      <c r="F176" s="69" t="str">
        <f>IF($C$179=0,"",IF(C176="[for completion]","",C176/$C$179))</f>
        <v/>
      </c>
      <c r="G176" s="143"/>
      <c r="H176" s="31"/>
      <c r="L176" s="31"/>
      <c r="M176" s="31"/>
      <c r="N176" s="32"/>
    </row>
    <row r="177" spans="1:14" x14ac:dyDescent="0.25">
      <c r="A177" s="47" t="s">
        <v>428</v>
      </c>
      <c r="B177" s="60" t="s">
        <v>429</v>
      </c>
      <c r="C177" s="114">
        <v>0</v>
      </c>
      <c r="D177" s="53"/>
      <c r="E177" s="75"/>
      <c r="F177" s="69" t="str">
        <f>IF($C$179=0,"",IF(C177="[for completion]","",C177/$C$179))</f>
        <v/>
      </c>
      <c r="G177" s="143"/>
      <c r="H177" s="31"/>
      <c r="L177" s="31"/>
      <c r="M177" s="31"/>
      <c r="N177" s="32"/>
    </row>
    <row r="178" spans="1:14" x14ac:dyDescent="0.25">
      <c r="A178" s="47" t="s">
        <v>430</v>
      </c>
      <c r="B178" s="60" t="s">
        <v>257</v>
      </c>
      <c r="C178" s="114">
        <v>0</v>
      </c>
      <c r="D178" s="53"/>
      <c r="E178" s="75"/>
      <c r="F178" s="69" t="str">
        <f t="shared" ref="F178:F187" si="11">IF($C$179=0,"",IF(C178="[for completion]","",C178/$C$179))</f>
        <v/>
      </c>
      <c r="G178" s="143"/>
      <c r="H178" s="31"/>
      <c r="L178" s="31"/>
      <c r="M178" s="31"/>
      <c r="N178" s="32"/>
    </row>
    <row r="179" spans="1:14" x14ac:dyDescent="0.25">
      <c r="A179" s="47" t="s">
        <v>431</v>
      </c>
      <c r="B179" s="81" t="s">
        <v>259</v>
      </c>
      <c r="C179" s="72">
        <f>SUM(C174:C178)</f>
        <v>0</v>
      </c>
      <c r="E179" s="75"/>
      <c r="F179" s="73">
        <f>SUM(F174:F178)</f>
        <v>0</v>
      </c>
      <c r="G179" s="143"/>
      <c r="H179" s="31"/>
      <c r="L179" s="31"/>
      <c r="M179" s="31"/>
      <c r="N179" s="32"/>
    </row>
    <row r="180" spans="1:14" outlineLevel="1" x14ac:dyDescent="0.25">
      <c r="A180" s="47" t="s">
        <v>432</v>
      </c>
      <c r="B180" s="92" t="s">
        <v>433</v>
      </c>
      <c r="C180" s="114"/>
      <c r="D180" s="53"/>
      <c r="E180" s="75"/>
      <c r="F180" s="69" t="str">
        <f t="shared" si="11"/>
        <v/>
      </c>
      <c r="G180" s="143"/>
      <c r="H180" s="31"/>
      <c r="L180" s="31"/>
      <c r="M180" s="31"/>
      <c r="N180" s="32"/>
    </row>
    <row r="181" spans="1:14" s="93" customFormat="1" ht="30" outlineLevel="1" x14ac:dyDescent="0.25">
      <c r="A181" s="47" t="s">
        <v>434</v>
      </c>
      <c r="B181" s="92" t="s">
        <v>435</v>
      </c>
      <c r="C181" s="153"/>
      <c r="D181" s="154"/>
      <c r="F181" s="69" t="str">
        <f t="shared" si="11"/>
        <v/>
      </c>
      <c r="G181" s="154"/>
    </row>
    <row r="182" spans="1:14" ht="30" outlineLevel="1" x14ac:dyDescent="0.25">
      <c r="A182" s="47" t="s">
        <v>436</v>
      </c>
      <c r="B182" s="92" t="s">
        <v>437</v>
      </c>
      <c r="C182" s="114"/>
      <c r="D182" s="53"/>
      <c r="E182" s="75"/>
      <c r="F182" s="69" t="str">
        <f t="shared" si="11"/>
        <v/>
      </c>
      <c r="G182" s="143"/>
      <c r="H182" s="31"/>
      <c r="L182" s="31"/>
      <c r="M182" s="31"/>
      <c r="N182" s="32"/>
    </row>
    <row r="183" spans="1:14" outlineLevel="1" x14ac:dyDescent="0.25">
      <c r="A183" s="47" t="s">
        <v>438</v>
      </c>
      <c r="B183" s="92" t="s">
        <v>439</v>
      </c>
      <c r="C183" s="114"/>
      <c r="D183" s="53"/>
      <c r="E183" s="75"/>
      <c r="F183" s="69" t="str">
        <f t="shared" si="11"/>
        <v/>
      </c>
      <c r="G183" s="143"/>
      <c r="H183" s="31"/>
      <c r="L183" s="31"/>
      <c r="M183" s="31"/>
      <c r="N183" s="32"/>
    </row>
    <row r="184" spans="1:14" s="93" customFormat="1" ht="30" outlineLevel="1" x14ac:dyDescent="0.25">
      <c r="A184" s="47" t="s">
        <v>440</v>
      </c>
      <c r="B184" s="92" t="s">
        <v>441</v>
      </c>
      <c r="C184" s="153"/>
      <c r="D184" s="154"/>
      <c r="F184" s="69" t="str">
        <f t="shared" si="11"/>
        <v/>
      </c>
      <c r="G184" s="154"/>
    </row>
    <row r="185" spans="1:14" ht="30" outlineLevel="1" x14ac:dyDescent="0.25">
      <c r="A185" s="47" t="s">
        <v>442</v>
      </c>
      <c r="B185" s="92" t="s">
        <v>443</v>
      </c>
      <c r="C185" s="114"/>
      <c r="D185" s="53"/>
      <c r="E185" s="75"/>
      <c r="F185" s="69" t="str">
        <f t="shared" si="11"/>
        <v/>
      </c>
      <c r="G185" s="143"/>
      <c r="H185" s="31"/>
      <c r="L185" s="31"/>
      <c r="M185" s="31"/>
      <c r="N185" s="32"/>
    </row>
    <row r="186" spans="1:14" outlineLevel="1" x14ac:dyDescent="0.25">
      <c r="A186" s="47" t="s">
        <v>444</v>
      </c>
      <c r="B186" s="92" t="s">
        <v>445</v>
      </c>
      <c r="C186" s="114"/>
      <c r="D186" s="53"/>
      <c r="E186" s="75"/>
      <c r="F186" s="69" t="str">
        <f t="shared" si="11"/>
        <v/>
      </c>
      <c r="G186" s="143"/>
      <c r="H186" s="31"/>
      <c r="L186" s="31"/>
      <c r="M186" s="31"/>
      <c r="N186" s="32"/>
    </row>
    <row r="187" spans="1:14" outlineLevel="1" x14ac:dyDescent="0.25">
      <c r="A187" s="47" t="s">
        <v>446</v>
      </c>
      <c r="B187" s="92" t="s">
        <v>447</v>
      </c>
      <c r="C187" s="114"/>
      <c r="D187" s="53"/>
      <c r="E187" s="75"/>
      <c r="F187" s="69" t="str">
        <f t="shared" si="11"/>
        <v/>
      </c>
      <c r="G187" s="143"/>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14">
        <v>0</v>
      </c>
      <c r="D193" s="53"/>
      <c r="E193" s="68"/>
      <c r="F193" s="69" t="str">
        <f t="shared" ref="F193:F207" si="12">IF($C$209=0,"",IF(C193="[for completion]","",C193/$C$209))</f>
        <v/>
      </c>
      <c r="G193" s="143"/>
      <c r="H193" s="31"/>
      <c r="L193" s="31"/>
      <c r="M193" s="31"/>
      <c r="N193" s="32"/>
    </row>
    <row r="194" spans="1:14" x14ac:dyDescent="0.25">
      <c r="A194" s="47" t="s">
        <v>455</v>
      </c>
      <c r="B194" s="60" t="s">
        <v>456</v>
      </c>
      <c r="C194" s="114">
        <v>0</v>
      </c>
      <c r="D194" s="53"/>
      <c r="E194" s="75"/>
      <c r="F194" s="69" t="str">
        <f t="shared" si="12"/>
        <v/>
      </c>
      <c r="G194" s="144"/>
      <c r="H194" s="31"/>
      <c r="L194" s="31"/>
      <c r="M194" s="31"/>
      <c r="N194" s="32"/>
    </row>
    <row r="195" spans="1:14" x14ac:dyDescent="0.25">
      <c r="A195" s="47" t="s">
        <v>457</v>
      </c>
      <c r="B195" s="60" t="s">
        <v>458</v>
      </c>
      <c r="C195" s="114">
        <v>0</v>
      </c>
      <c r="D195" s="53"/>
      <c r="E195" s="75"/>
      <c r="F195" s="69" t="str">
        <f t="shared" si="12"/>
        <v/>
      </c>
      <c r="G195" s="144"/>
      <c r="H195" s="31"/>
      <c r="L195" s="31"/>
      <c r="M195" s="31"/>
      <c r="N195" s="32"/>
    </row>
    <row r="196" spans="1:14" x14ac:dyDescent="0.25">
      <c r="A196" s="47" t="s">
        <v>459</v>
      </c>
      <c r="B196" s="60" t="s">
        <v>460</v>
      </c>
      <c r="C196" s="114">
        <v>0</v>
      </c>
      <c r="D196" s="53"/>
      <c r="E196" s="75"/>
      <c r="F196" s="69" t="str">
        <f t="shared" si="12"/>
        <v/>
      </c>
      <c r="G196" s="144"/>
      <c r="H196" s="31"/>
      <c r="L196" s="31"/>
      <c r="M196" s="31"/>
      <c r="N196" s="32"/>
    </row>
    <row r="197" spans="1:14" x14ac:dyDescent="0.25">
      <c r="A197" s="47" t="s">
        <v>461</v>
      </c>
      <c r="B197" s="60" t="s">
        <v>462</v>
      </c>
      <c r="C197" s="114">
        <v>0</v>
      </c>
      <c r="D197" s="53"/>
      <c r="E197" s="75"/>
      <c r="F197" s="69" t="str">
        <f t="shared" si="12"/>
        <v/>
      </c>
      <c r="G197" s="144"/>
      <c r="H197" s="31"/>
      <c r="L197" s="31"/>
      <c r="M197" s="31"/>
      <c r="N197" s="32"/>
    </row>
    <row r="198" spans="1:14" x14ac:dyDescent="0.25">
      <c r="A198" s="47" t="s">
        <v>463</v>
      </c>
      <c r="B198" s="47" t="s">
        <v>464</v>
      </c>
      <c r="C198" s="114">
        <v>0</v>
      </c>
      <c r="D198" s="53"/>
      <c r="E198" s="75"/>
      <c r="F198" s="69" t="str">
        <f t="shared" si="12"/>
        <v/>
      </c>
      <c r="G198" s="144"/>
      <c r="H198" s="31"/>
      <c r="L198" s="31"/>
      <c r="M198" s="31"/>
      <c r="N198" s="32"/>
    </row>
    <row r="199" spans="1:14" x14ac:dyDescent="0.25">
      <c r="A199" s="47" t="s">
        <v>465</v>
      </c>
      <c r="B199" s="60" t="s">
        <v>466</v>
      </c>
      <c r="C199" s="114">
        <v>0</v>
      </c>
      <c r="D199" s="53"/>
      <c r="E199" s="75"/>
      <c r="F199" s="69" t="str">
        <f t="shared" si="12"/>
        <v/>
      </c>
      <c r="G199" s="144"/>
      <c r="H199" s="31"/>
      <c r="L199" s="31"/>
      <c r="M199" s="31"/>
      <c r="N199" s="32"/>
    </row>
    <row r="200" spans="1:14" x14ac:dyDescent="0.25">
      <c r="A200" s="47" t="s">
        <v>467</v>
      </c>
      <c r="B200" s="60" t="s">
        <v>468</v>
      </c>
      <c r="C200" s="114">
        <v>0</v>
      </c>
      <c r="D200" s="53"/>
      <c r="E200" s="75"/>
      <c r="F200" s="69" t="str">
        <f t="shared" si="12"/>
        <v/>
      </c>
      <c r="G200" s="144"/>
      <c r="H200" s="31"/>
      <c r="L200" s="31"/>
      <c r="M200" s="31"/>
      <c r="N200" s="32"/>
    </row>
    <row r="201" spans="1:14" x14ac:dyDescent="0.25">
      <c r="A201" s="47" t="s">
        <v>469</v>
      </c>
      <c r="B201" s="60" t="s">
        <v>470</v>
      </c>
      <c r="C201" s="114">
        <v>0</v>
      </c>
      <c r="D201" s="53"/>
      <c r="E201" s="75"/>
      <c r="F201" s="69" t="str">
        <f t="shared" si="12"/>
        <v/>
      </c>
      <c r="G201" s="144"/>
      <c r="H201" s="31"/>
      <c r="L201" s="31"/>
      <c r="M201" s="31"/>
      <c r="N201" s="32"/>
    </row>
    <row r="202" spans="1:14" x14ac:dyDescent="0.25">
      <c r="A202" s="47" t="s">
        <v>471</v>
      </c>
      <c r="B202" s="60" t="s">
        <v>472</v>
      </c>
      <c r="C202" s="114">
        <v>0</v>
      </c>
      <c r="D202" s="53"/>
      <c r="E202" s="75"/>
      <c r="F202" s="69" t="str">
        <f t="shared" si="12"/>
        <v/>
      </c>
      <c r="G202" s="144"/>
      <c r="H202" s="31"/>
      <c r="L202" s="31"/>
      <c r="M202" s="31"/>
      <c r="N202" s="32"/>
    </row>
    <row r="203" spans="1:14" x14ac:dyDescent="0.25">
      <c r="A203" s="47" t="s">
        <v>473</v>
      </c>
      <c r="B203" s="60" t="s">
        <v>474</v>
      </c>
      <c r="C203" s="114">
        <v>0</v>
      </c>
      <c r="D203" s="53"/>
      <c r="E203" s="75"/>
      <c r="F203" s="69" t="str">
        <f t="shared" si="12"/>
        <v/>
      </c>
      <c r="G203" s="144"/>
      <c r="H203" s="31"/>
      <c r="L203" s="31"/>
      <c r="M203" s="31"/>
      <c r="N203" s="32"/>
    </row>
    <row r="204" spans="1:14" x14ac:dyDescent="0.25">
      <c r="A204" s="47" t="s">
        <v>475</v>
      </c>
      <c r="B204" s="60" t="s">
        <v>476</v>
      </c>
      <c r="C204" s="114">
        <v>0</v>
      </c>
      <c r="D204" s="53"/>
      <c r="E204" s="75"/>
      <c r="F204" s="69" t="str">
        <f t="shared" si="12"/>
        <v/>
      </c>
      <c r="G204" s="144"/>
      <c r="H204" s="31"/>
      <c r="L204" s="31"/>
      <c r="M204" s="31"/>
      <c r="N204" s="32"/>
    </row>
    <row r="205" spans="1:14" x14ac:dyDescent="0.25">
      <c r="A205" s="47" t="s">
        <v>477</v>
      </c>
      <c r="B205" s="60" t="s">
        <v>478</v>
      </c>
      <c r="C205" s="114">
        <v>0</v>
      </c>
      <c r="D205" s="53"/>
      <c r="E205" s="75"/>
      <c r="F205" s="69" t="str">
        <f t="shared" si="12"/>
        <v/>
      </c>
      <c r="G205" s="144"/>
      <c r="H205" s="31"/>
      <c r="L205" s="31"/>
      <c r="M205" s="31"/>
      <c r="N205" s="32"/>
    </row>
    <row r="206" spans="1:14" x14ac:dyDescent="0.25">
      <c r="A206" s="47" t="s">
        <v>479</v>
      </c>
      <c r="B206" s="60" t="s">
        <v>480</v>
      </c>
      <c r="C206" s="114">
        <v>0</v>
      </c>
      <c r="D206" s="53"/>
      <c r="E206" s="75"/>
      <c r="F206" s="69" t="str">
        <f>IF($C$209=0,"",IF(C206="[for completion]","",C206/$C$209))</f>
        <v/>
      </c>
      <c r="G206" s="144"/>
      <c r="H206" s="31"/>
      <c r="L206" s="31"/>
      <c r="M206" s="31"/>
      <c r="N206" s="32"/>
    </row>
    <row r="207" spans="1:14" x14ac:dyDescent="0.25">
      <c r="A207" s="47" t="s">
        <v>481</v>
      </c>
      <c r="B207" s="60" t="s">
        <v>257</v>
      </c>
      <c r="C207" s="114">
        <v>0</v>
      </c>
      <c r="D207" s="53"/>
      <c r="E207" s="75"/>
      <c r="F207" s="69" t="str">
        <f t="shared" si="12"/>
        <v/>
      </c>
      <c r="G207" s="144"/>
      <c r="H207" s="31"/>
      <c r="L207" s="31"/>
      <c r="M207" s="31"/>
      <c r="N207" s="32"/>
    </row>
    <row r="208" spans="1:14" x14ac:dyDescent="0.25">
      <c r="A208" s="47" t="s">
        <v>482</v>
      </c>
      <c r="B208" s="71" t="s">
        <v>483</v>
      </c>
      <c r="C208" s="114">
        <v>0</v>
      </c>
      <c r="D208" s="130"/>
      <c r="E208" s="75"/>
      <c r="F208" s="94" t="str">
        <f>IF($C$209=0,"",IF(C208="[for completion]","",C208/$C$209))</f>
        <v/>
      </c>
      <c r="G208" s="144"/>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14"/>
      <c r="D210" s="53"/>
      <c r="E210" s="75"/>
      <c r="F210" s="69" t="str">
        <f t="shared" ref="F210:F215" si="13">IF($C$209=0,"",IF(C210="[for completion]","",C210/$C$209))</f>
        <v/>
      </c>
      <c r="G210" s="144"/>
      <c r="H210" s="31"/>
      <c r="L210" s="31"/>
      <c r="M210" s="31"/>
      <c r="N210" s="32"/>
    </row>
    <row r="211" spans="1:14" outlineLevel="1" x14ac:dyDescent="0.25">
      <c r="A211" s="47" t="s">
        <v>486</v>
      </c>
      <c r="B211" s="74" t="s">
        <v>261</v>
      </c>
      <c r="C211" s="114"/>
      <c r="D211" s="53"/>
      <c r="E211" s="75"/>
      <c r="F211" s="69" t="str">
        <f t="shared" si="13"/>
        <v/>
      </c>
      <c r="G211" s="144"/>
      <c r="H211" s="31"/>
      <c r="L211" s="31"/>
      <c r="M211" s="31"/>
      <c r="N211" s="32"/>
    </row>
    <row r="212" spans="1:14" outlineLevel="1" x14ac:dyDescent="0.25">
      <c r="A212" s="47" t="s">
        <v>487</v>
      </c>
      <c r="B212" s="74" t="s">
        <v>261</v>
      </c>
      <c r="C212" s="114"/>
      <c r="D212" s="53"/>
      <c r="E212" s="75"/>
      <c r="F212" s="69" t="str">
        <f t="shared" si="13"/>
        <v/>
      </c>
      <c r="G212" s="144"/>
      <c r="H212" s="31"/>
      <c r="L212" s="31"/>
      <c r="M212" s="31"/>
      <c r="N212" s="32"/>
    </row>
    <row r="213" spans="1:14" outlineLevel="1" x14ac:dyDescent="0.25">
      <c r="A213" s="47" t="s">
        <v>488</v>
      </c>
      <c r="B213" s="74" t="s">
        <v>261</v>
      </c>
      <c r="C213" s="114"/>
      <c r="D213" s="53"/>
      <c r="E213" s="75"/>
      <c r="F213" s="69" t="str">
        <f t="shared" si="13"/>
        <v/>
      </c>
      <c r="G213" s="144"/>
      <c r="H213" s="31"/>
      <c r="L213" s="31"/>
      <c r="M213" s="31"/>
      <c r="N213" s="32"/>
    </row>
    <row r="214" spans="1:14" outlineLevel="1" x14ac:dyDescent="0.25">
      <c r="A214" s="47" t="s">
        <v>489</v>
      </c>
      <c r="B214" s="74" t="s">
        <v>261</v>
      </c>
      <c r="C214" s="114"/>
      <c r="D214" s="53"/>
      <c r="E214" s="75"/>
      <c r="F214" s="69" t="str">
        <f t="shared" si="13"/>
        <v/>
      </c>
      <c r="G214" s="144"/>
      <c r="H214" s="31"/>
      <c r="L214" s="31"/>
      <c r="M214" s="31"/>
      <c r="N214" s="32"/>
    </row>
    <row r="215" spans="1:14" outlineLevel="1" x14ac:dyDescent="0.25">
      <c r="A215" s="47" t="s">
        <v>490</v>
      </c>
      <c r="B215" s="74" t="s">
        <v>261</v>
      </c>
      <c r="C215" s="114"/>
      <c r="D215" s="53"/>
      <c r="E215" s="75"/>
      <c r="F215" s="69" t="str">
        <f t="shared" si="13"/>
        <v/>
      </c>
      <c r="G215" s="144"/>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14">
        <f>'[1]A. HTT General'!$C$217</f>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14">
        <v>2035925970.9000001</v>
      </c>
      <c r="D218" s="53"/>
      <c r="E218" s="87"/>
      <c r="F218" s="69">
        <f>IF($C$38=0,"",IF(C218="[for completion]","",IF(C218="","",C218/$C$38)))</f>
        <v>0.78383146225835265</v>
      </c>
      <c r="G218" s="69">
        <f>IF($C$39=0,"",IF(C218="[for completion]","",IF(C218="","",C218/$C$39)))</f>
        <v>1.3135006263870967</v>
      </c>
      <c r="H218" s="31"/>
      <c r="L218" s="31"/>
      <c r="M218" s="31"/>
      <c r="N218" s="32"/>
    </row>
    <row r="219" spans="1:14" x14ac:dyDescent="0.25">
      <c r="A219" s="47" t="s">
        <v>497</v>
      </c>
      <c r="B219" s="79" t="s">
        <v>257</v>
      </c>
      <c r="C219" s="114">
        <f>'[1]A. HTT General'!$C$219</f>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2035925970.9000001</v>
      </c>
      <c r="E220" s="87"/>
      <c r="F220" s="65">
        <f>SUM(F217:F219)</f>
        <v>0.78383146225835265</v>
      </c>
      <c r="G220" s="65">
        <f>SUM(G217:G219)</f>
        <v>1.3135006263870967</v>
      </c>
      <c r="H220" s="31"/>
      <c r="L220" s="31"/>
      <c r="M220" s="31"/>
      <c r="N220" s="32"/>
    </row>
    <row r="221" spans="1:14" outlineLevel="1" x14ac:dyDescent="0.25">
      <c r="A221" s="47" t="s">
        <v>499</v>
      </c>
      <c r="B221" s="74" t="s">
        <v>261</v>
      </c>
      <c r="C221" s="11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14"/>
      <c r="D222" s="53"/>
      <c r="E222" s="87"/>
      <c r="F222" s="69" t="str">
        <f t="shared" si="14"/>
        <v/>
      </c>
      <c r="G222" s="69" t="str">
        <f t="shared" si="15"/>
        <v/>
      </c>
      <c r="H222" s="31"/>
      <c r="L222" s="31"/>
      <c r="M222" s="31"/>
      <c r="N222" s="32"/>
    </row>
    <row r="223" spans="1:14" outlineLevel="1" x14ac:dyDescent="0.25">
      <c r="A223" s="47" t="s">
        <v>501</v>
      </c>
      <c r="B223" s="74" t="s">
        <v>261</v>
      </c>
      <c r="C223" s="114"/>
      <c r="D223" s="53"/>
      <c r="E223" s="87"/>
      <c r="F223" s="69" t="str">
        <f t="shared" si="14"/>
        <v/>
      </c>
      <c r="G223" s="69" t="str">
        <f t="shared" si="15"/>
        <v/>
      </c>
      <c r="H223" s="31"/>
      <c r="L223" s="31"/>
      <c r="M223" s="31"/>
      <c r="N223" s="32"/>
    </row>
    <row r="224" spans="1:14" outlineLevel="1" x14ac:dyDescent="0.25">
      <c r="A224" s="47" t="s">
        <v>502</v>
      </c>
      <c r="B224" s="74" t="s">
        <v>261</v>
      </c>
      <c r="C224" s="114"/>
      <c r="D224" s="53"/>
      <c r="E224" s="87"/>
      <c r="F224" s="69" t="str">
        <f t="shared" si="14"/>
        <v/>
      </c>
      <c r="G224" s="69" t="str">
        <f t="shared" si="15"/>
        <v/>
      </c>
      <c r="H224" s="31"/>
      <c r="L224" s="31"/>
      <c r="M224" s="31"/>
      <c r="N224" s="32"/>
    </row>
    <row r="225" spans="1:14" outlineLevel="1" x14ac:dyDescent="0.25">
      <c r="A225" s="47" t="s">
        <v>503</v>
      </c>
      <c r="B225" s="74" t="s">
        <v>261</v>
      </c>
      <c r="C225" s="114"/>
      <c r="D225" s="53"/>
      <c r="E225" s="87"/>
      <c r="F225" s="69" t="str">
        <f t="shared" si="14"/>
        <v/>
      </c>
      <c r="G225" s="69" t="str">
        <f t="shared" si="15"/>
        <v/>
      </c>
      <c r="H225" s="31"/>
      <c r="L225" s="31"/>
      <c r="M225" s="31"/>
    </row>
    <row r="226" spans="1:14" outlineLevel="1" x14ac:dyDescent="0.25">
      <c r="A226" s="47" t="s">
        <v>504</v>
      </c>
      <c r="B226" s="74" t="s">
        <v>261</v>
      </c>
      <c r="C226" s="114"/>
      <c r="D226" s="53"/>
      <c r="E226" s="51"/>
      <c r="F226" s="69" t="str">
        <f t="shared" si="14"/>
        <v/>
      </c>
      <c r="G226" s="69" t="str">
        <f t="shared" si="15"/>
        <v/>
      </c>
      <c r="H226" s="31"/>
      <c r="L226" s="31"/>
      <c r="M226" s="31"/>
    </row>
    <row r="227" spans="1:14" outlineLevel="1" x14ac:dyDescent="0.25">
      <c r="A227" s="47" t="s">
        <v>505</v>
      </c>
      <c r="B227" s="74" t="s">
        <v>261</v>
      </c>
      <c r="C227" s="11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62" t="s">
        <v>1043</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14"/>
      <c r="D231" s="53"/>
      <c r="E231" s="51"/>
      <c r="H231" s="31"/>
      <c r="L231" s="31"/>
      <c r="M231" s="31"/>
    </row>
    <row r="232" spans="1:14" x14ac:dyDescent="0.25">
      <c r="A232" s="47" t="s">
        <v>512</v>
      </c>
      <c r="B232" s="95" t="s">
        <v>513</v>
      </c>
      <c r="C232" s="114"/>
      <c r="D232" s="53"/>
      <c r="E232" s="51"/>
      <c r="H232" s="31"/>
      <c r="L232" s="31"/>
      <c r="M232" s="31"/>
    </row>
    <row r="233" spans="1:14" x14ac:dyDescent="0.25">
      <c r="A233" s="47" t="s">
        <v>514</v>
      </c>
      <c r="B233" s="95" t="s">
        <v>515</v>
      </c>
      <c r="C233" s="114"/>
      <c r="D233" s="53"/>
      <c r="E233" s="51"/>
      <c r="H233" s="31"/>
      <c r="L233" s="31"/>
      <c r="M233" s="31"/>
    </row>
    <row r="234" spans="1:14" outlineLevel="1" x14ac:dyDescent="0.25">
      <c r="A234" s="47" t="s">
        <v>516</v>
      </c>
      <c r="B234" s="67" t="s">
        <v>517</v>
      </c>
      <c r="C234" s="134"/>
      <c r="D234" s="130"/>
      <c r="E234" s="51"/>
      <c r="H234" s="31"/>
      <c r="L234" s="31"/>
      <c r="M234" s="31"/>
    </row>
    <row r="235" spans="1:14" outlineLevel="1" x14ac:dyDescent="0.25">
      <c r="A235" s="47" t="s">
        <v>518</v>
      </c>
      <c r="B235" s="67" t="s">
        <v>519</v>
      </c>
      <c r="C235" s="134"/>
      <c r="D235" s="130"/>
      <c r="E235" s="51"/>
      <c r="H235" s="31"/>
      <c r="L235" s="31"/>
      <c r="M235" s="31"/>
    </row>
    <row r="236" spans="1:14" outlineLevel="1" x14ac:dyDescent="0.25">
      <c r="A236" s="47" t="s">
        <v>520</v>
      </c>
      <c r="B236" s="67" t="s">
        <v>521</v>
      </c>
      <c r="C236" s="130"/>
      <c r="D236" s="130"/>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1044</v>
      </c>
      <c r="D241" s="53"/>
      <c r="G241" s="2"/>
      <c r="H241" s="31"/>
      <c r="K241" s="2"/>
      <c r="L241" s="2"/>
      <c r="M241" s="2"/>
      <c r="N241" s="2"/>
    </row>
    <row r="242" spans="1:14" outlineLevel="1" x14ac:dyDescent="0.25">
      <c r="A242" s="47" t="s">
        <v>529</v>
      </c>
      <c r="B242" s="47" t="s">
        <v>530</v>
      </c>
      <c r="C242" s="161" t="s">
        <v>1045</v>
      </c>
      <c r="D242" s="53"/>
      <c r="G242" s="2"/>
      <c r="H242" s="31"/>
      <c r="K242" s="2"/>
      <c r="L242" s="2"/>
      <c r="M242" s="2"/>
      <c r="N242" s="2"/>
    </row>
    <row r="243" spans="1:14" ht="30" outlineLevel="1" x14ac:dyDescent="0.25">
      <c r="A243" s="47" t="s">
        <v>531</v>
      </c>
      <c r="B243" s="47" t="s">
        <v>532</v>
      </c>
      <c r="C243" s="53" t="s">
        <v>206</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540</v>
      </c>
      <c r="C246" s="53"/>
      <c r="D246" s="53"/>
      <c r="G246" s="2"/>
      <c r="H246" s="31"/>
      <c r="K246" s="2"/>
      <c r="L246" s="2"/>
      <c r="M246" s="2"/>
      <c r="N246" s="2"/>
    </row>
    <row r="247" spans="1:14" outlineLevel="1" x14ac:dyDescent="0.25">
      <c r="A247" s="47" t="s">
        <v>541</v>
      </c>
      <c r="D247" s="2"/>
      <c r="E247" s="2"/>
      <c r="F247" s="2"/>
      <c r="G247" s="2"/>
      <c r="H247" s="31"/>
      <c r="K247" s="2"/>
      <c r="L247" s="2"/>
      <c r="M247" s="2"/>
      <c r="N247" s="2"/>
    </row>
    <row r="248" spans="1:14" outlineLevel="1" x14ac:dyDescent="0.25">
      <c r="A248" s="47" t="s">
        <v>542</v>
      </c>
      <c r="D248" s="2"/>
      <c r="E248" s="2"/>
      <c r="F248" s="2"/>
      <c r="G248" s="2"/>
      <c r="H248" s="31"/>
      <c r="K248" s="2"/>
      <c r="L248" s="2"/>
      <c r="M248" s="2"/>
      <c r="N248" s="2"/>
    </row>
    <row r="249" spans="1:14" outlineLevel="1" x14ac:dyDescent="0.25">
      <c r="A249" s="47" t="s">
        <v>543</v>
      </c>
      <c r="D249" s="2"/>
      <c r="E249" s="2"/>
      <c r="F249" s="2"/>
      <c r="G249" s="2"/>
      <c r="H249" s="31"/>
      <c r="K249" s="2"/>
      <c r="L249" s="2"/>
      <c r="M249" s="2"/>
      <c r="N249" s="2"/>
    </row>
    <row r="250" spans="1:14" outlineLevel="1" x14ac:dyDescent="0.25">
      <c r="A250" s="47" t="s">
        <v>544</v>
      </c>
      <c r="D250" s="2"/>
      <c r="E250" s="2"/>
      <c r="F250" s="2"/>
      <c r="G250" s="2"/>
      <c r="H250" s="31"/>
      <c r="K250" s="2"/>
      <c r="L250" s="2"/>
      <c r="M250" s="2"/>
      <c r="N250" s="2"/>
    </row>
    <row r="251" spans="1:14" outlineLevel="1" x14ac:dyDescent="0.25">
      <c r="A251" s="47" t="s">
        <v>545</v>
      </c>
      <c r="D251" s="2"/>
      <c r="E251" s="2"/>
      <c r="F251" s="2"/>
      <c r="G251" s="2"/>
      <c r="H251" s="31"/>
      <c r="K251" s="2"/>
      <c r="L251" s="2"/>
      <c r="M251" s="2"/>
      <c r="N251" s="2"/>
    </row>
    <row r="252" spans="1:14" outlineLevel="1" x14ac:dyDescent="0.25">
      <c r="A252" s="47" t="s">
        <v>546</v>
      </c>
      <c r="D252" s="2"/>
      <c r="E252" s="2"/>
      <c r="F252" s="2"/>
      <c r="G252" s="2"/>
      <c r="H252" s="31"/>
      <c r="K252" s="2"/>
      <c r="L252" s="2"/>
      <c r="M252" s="2"/>
      <c r="N252" s="2"/>
    </row>
    <row r="253" spans="1:14" outlineLevel="1" x14ac:dyDescent="0.25">
      <c r="A253" s="47" t="s">
        <v>547</v>
      </c>
      <c r="D253" s="2"/>
      <c r="E253" s="2"/>
      <c r="F253" s="2"/>
      <c r="G253" s="2"/>
      <c r="H253" s="31"/>
      <c r="K253" s="2"/>
      <c r="L253" s="2"/>
      <c r="M253" s="2"/>
      <c r="N253" s="2"/>
    </row>
    <row r="254" spans="1:14" outlineLevel="1" x14ac:dyDescent="0.25">
      <c r="A254" s="47" t="s">
        <v>548</v>
      </c>
      <c r="D254" s="2"/>
      <c r="E254" s="2"/>
      <c r="F254" s="2"/>
      <c r="G254" s="2"/>
      <c r="H254" s="31"/>
      <c r="K254" s="2"/>
      <c r="L254" s="2"/>
      <c r="M254" s="2"/>
      <c r="N254" s="2"/>
    </row>
    <row r="255" spans="1:14" outlineLevel="1" x14ac:dyDescent="0.25">
      <c r="A255" s="47" t="s">
        <v>549</v>
      </c>
      <c r="D255" s="2"/>
      <c r="E255" s="2"/>
      <c r="F255" s="2"/>
      <c r="G255" s="2"/>
      <c r="H255" s="31"/>
      <c r="K255" s="2"/>
      <c r="L255" s="2"/>
      <c r="M255" s="2"/>
      <c r="N255" s="2"/>
    </row>
    <row r="256" spans="1:14" outlineLevel="1" x14ac:dyDescent="0.25">
      <c r="A256" s="47" t="s">
        <v>550</v>
      </c>
      <c r="D256" s="2"/>
      <c r="E256" s="2"/>
      <c r="F256" s="2"/>
      <c r="G256" s="2"/>
      <c r="H256" s="31"/>
      <c r="K256" s="2"/>
      <c r="L256" s="2"/>
      <c r="M256" s="2"/>
      <c r="N256" s="2"/>
    </row>
    <row r="257" spans="1:14" outlineLevel="1" x14ac:dyDescent="0.25">
      <c r="A257" s="47" t="s">
        <v>551</v>
      </c>
      <c r="D257" s="2"/>
      <c r="E257" s="2"/>
      <c r="F257" s="2"/>
      <c r="G257" s="2"/>
      <c r="H257" s="31"/>
      <c r="K257" s="2"/>
      <c r="L257" s="2"/>
      <c r="M257" s="2"/>
      <c r="N257" s="2"/>
    </row>
    <row r="258" spans="1:14" outlineLevel="1" x14ac:dyDescent="0.25">
      <c r="A258" s="47" t="s">
        <v>552</v>
      </c>
      <c r="D258" s="2"/>
      <c r="E258" s="2"/>
      <c r="F258" s="2"/>
      <c r="G258" s="2"/>
      <c r="H258" s="31"/>
      <c r="K258" s="2"/>
      <c r="L258" s="2"/>
      <c r="M258" s="2"/>
      <c r="N258" s="2"/>
    </row>
    <row r="259" spans="1:14" outlineLevel="1" x14ac:dyDescent="0.25">
      <c r="A259" s="47" t="s">
        <v>553</v>
      </c>
      <c r="D259" s="2"/>
      <c r="E259" s="2"/>
      <c r="F259" s="2"/>
      <c r="G259" s="2"/>
      <c r="H259" s="31"/>
      <c r="K259" s="2"/>
      <c r="L259" s="2"/>
      <c r="M259" s="2"/>
      <c r="N259" s="2"/>
    </row>
    <row r="260" spans="1:14" outlineLevel="1" x14ac:dyDescent="0.25">
      <c r="A260" s="47" t="s">
        <v>554</v>
      </c>
      <c r="D260" s="2"/>
      <c r="E260" s="2"/>
      <c r="F260" s="2"/>
      <c r="G260" s="2"/>
      <c r="H260" s="31"/>
      <c r="K260" s="2"/>
      <c r="L260" s="2"/>
      <c r="M260" s="2"/>
      <c r="N260" s="2"/>
    </row>
    <row r="261" spans="1:14" outlineLevel="1" x14ac:dyDescent="0.25">
      <c r="A261" s="47" t="s">
        <v>555</v>
      </c>
      <c r="D261" s="2"/>
      <c r="E261" s="2"/>
      <c r="F261" s="2"/>
      <c r="G261" s="2"/>
      <c r="H261" s="31"/>
      <c r="K261" s="2"/>
      <c r="L261" s="2"/>
      <c r="M261" s="2"/>
      <c r="N261" s="2"/>
    </row>
    <row r="262" spans="1:14" outlineLevel="1" x14ac:dyDescent="0.25">
      <c r="A262" s="47" t="s">
        <v>556</v>
      </c>
      <c r="D262" s="2"/>
      <c r="E262" s="2"/>
      <c r="F262" s="2"/>
      <c r="G262" s="2"/>
      <c r="H262" s="31"/>
      <c r="K262" s="2"/>
      <c r="L262" s="2"/>
      <c r="M262" s="2"/>
      <c r="N262" s="2"/>
    </row>
    <row r="263" spans="1:14" outlineLevel="1" x14ac:dyDescent="0.25">
      <c r="A263" s="47" t="s">
        <v>557</v>
      </c>
      <c r="D263" s="2"/>
      <c r="E263" s="2"/>
      <c r="F263" s="2"/>
      <c r="G263" s="2"/>
      <c r="H263" s="31"/>
      <c r="K263" s="2"/>
      <c r="L263" s="2"/>
      <c r="M263" s="2"/>
      <c r="N263" s="2"/>
    </row>
    <row r="264" spans="1:14" outlineLevel="1" x14ac:dyDescent="0.25">
      <c r="A264" s="47" t="s">
        <v>558</v>
      </c>
      <c r="D264" s="2"/>
      <c r="E264" s="2"/>
      <c r="F264" s="2"/>
      <c r="G264" s="2"/>
      <c r="H264" s="31"/>
      <c r="K264" s="2"/>
      <c r="L264" s="2"/>
      <c r="M264" s="2"/>
      <c r="N264" s="2"/>
    </row>
    <row r="265" spans="1:14" outlineLevel="1" x14ac:dyDescent="0.25">
      <c r="A265" s="47" t="s">
        <v>559</v>
      </c>
      <c r="D265" s="2"/>
      <c r="E265" s="2"/>
      <c r="F265" s="2"/>
      <c r="G265" s="2"/>
      <c r="H265" s="31"/>
      <c r="K265" s="2"/>
      <c r="L265" s="2"/>
      <c r="M265" s="2"/>
      <c r="N265" s="2"/>
    </row>
    <row r="266" spans="1:14" outlineLevel="1" x14ac:dyDescent="0.25">
      <c r="A266" s="47" t="s">
        <v>560</v>
      </c>
      <c r="D266" s="2"/>
      <c r="E266" s="2"/>
      <c r="F266" s="2"/>
      <c r="G266" s="2"/>
      <c r="H266" s="31"/>
      <c r="K266" s="2"/>
      <c r="L266" s="2"/>
      <c r="M266" s="2"/>
      <c r="N266" s="2"/>
    </row>
    <row r="267" spans="1:14" outlineLevel="1" x14ac:dyDescent="0.25">
      <c r="A267" s="47" t="s">
        <v>561</v>
      </c>
      <c r="D267" s="2"/>
      <c r="E267" s="2"/>
      <c r="F267" s="2"/>
      <c r="G267" s="2"/>
      <c r="H267" s="31"/>
      <c r="K267" s="2"/>
      <c r="L267" s="2"/>
      <c r="M267" s="2"/>
      <c r="N267" s="2"/>
    </row>
    <row r="268" spans="1:14" outlineLevel="1" x14ac:dyDescent="0.25">
      <c r="A268" s="47" t="s">
        <v>562</v>
      </c>
      <c r="D268" s="2"/>
      <c r="E268" s="2"/>
      <c r="F268" s="2"/>
      <c r="G268" s="2"/>
      <c r="H268" s="31"/>
      <c r="K268" s="2"/>
      <c r="L268" s="2"/>
      <c r="M268" s="2"/>
      <c r="N268" s="2"/>
    </row>
    <row r="269" spans="1:14" outlineLevel="1" x14ac:dyDescent="0.25">
      <c r="A269" s="47" t="s">
        <v>563</v>
      </c>
      <c r="D269" s="2"/>
      <c r="E269" s="2"/>
      <c r="F269" s="2"/>
      <c r="G269" s="2"/>
      <c r="H269" s="31"/>
      <c r="K269" s="2"/>
      <c r="L269" s="2"/>
      <c r="M269" s="2"/>
      <c r="N269" s="2"/>
    </row>
    <row r="270" spans="1:14" outlineLevel="1" x14ac:dyDescent="0.25">
      <c r="A270" s="47" t="s">
        <v>564</v>
      </c>
      <c r="D270" s="2"/>
      <c r="E270" s="2"/>
      <c r="F270" s="2"/>
      <c r="G270" s="2"/>
      <c r="H270" s="31"/>
      <c r="K270" s="2"/>
      <c r="L270" s="2"/>
      <c r="M270" s="2"/>
      <c r="N270" s="2"/>
    </row>
    <row r="271" spans="1:14" outlineLevel="1" x14ac:dyDescent="0.25">
      <c r="A271" s="47" t="s">
        <v>565</v>
      </c>
      <c r="D271" s="2"/>
      <c r="E271" s="2"/>
      <c r="F271" s="2"/>
      <c r="G271" s="2"/>
      <c r="H271" s="31"/>
      <c r="K271" s="2"/>
      <c r="L271" s="2"/>
      <c r="M271" s="2"/>
      <c r="N271" s="2"/>
    </row>
    <row r="272" spans="1:14" outlineLevel="1" x14ac:dyDescent="0.25">
      <c r="A272" s="47" t="s">
        <v>566</v>
      </c>
      <c r="D272" s="2"/>
      <c r="E272" s="2"/>
      <c r="F272" s="2"/>
      <c r="G272" s="2"/>
      <c r="H272" s="31"/>
      <c r="K272" s="2"/>
      <c r="L272" s="2"/>
      <c r="M272" s="2"/>
      <c r="N272" s="2"/>
    </row>
    <row r="273" spans="1:14" outlineLevel="1" x14ac:dyDescent="0.25">
      <c r="A273" s="47" t="s">
        <v>567</v>
      </c>
      <c r="D273" s="2"/>
      <c r="E273" s="2"/>
      <c r="F273" s="2"/>
      <c r="G273" s="2"/>
      <c r="H273" s="31"/>
      <c r="K273" s="2"/>
      <c r="L273" s="2"/>
      <c r="M273" s="2"/>
      <c r="N273" s="2"/>
    </row>
    <row r="274" spans="1:14" outlineLevel="1" x14ac:dyDescent="0.25">
      <c r="A274" s="47" t="s">
        <v>568</v>
      </c>
      <c r="D274" s="2"/>
      <c r="E274" s="2"/>
      <c r="F274" s="2"/>
      <c r="G274" s="2"/>
      <c r="H274" s="31"/>
      <c r="K274" s="2"/>
      <c r="L274" s="2"/>
      <c r="M274" s="2"/>
      <c r="N274" s="2"/>
    </row>
    <row r="275" spans="1:14" outlineLevel="1" x14ac:dyDescent="0.25">
      <c r="A275" s="47" t="s">
        <v>569</v>
      </c>
      <c r="D275" s="2"/>
      <c r="E275" s="2"/>
      <c r="F275" s="2"/>
      <c r="G275" s="2"/>
      <c r="H275" s="31"/>
      <c r="K275" s="2"/>
      <c r="L275" s="2"/>
      <c r="M275" s="2"/>
      <c r="N275" s="2"/>
    </row>
    <row r="276" spans="1:14" outlineLevel="1" x14ac:dyDescent="0.25">
      <c r="A276" s="47" t="s">
        <v>570</v>
      </c>
      <c r="D276" s="2"/>
      <c r="E276" s="2"/>
      <c r="F276" s="2"/>
      <c r="G276" s="2"/>
      <c r="H276" s="31"/>
      <c r="K276" s="2"/>
      <c r="L276" s="2"/>
      <c r="M276" s="2"/>
      <c r="N276" s="2"/>
    </row>
    <row r="277" spans="1:14" outlineLevel="1" x14ac:dyDescent="0.25">
      <c r="A277" s="47" t="s">
        <v>571</v>
      </c>
      <c r="D277" s="2"/>
      <c r="E277" s="2"/>
      <c r="F277" s="2"/>
      <c r="G277" s="2"/>
      <c r="H277" s="31"/>
      <c r="K277" s="2"/>
      <c r="L277" s="2"/>
      <c r="M277" s="2"/>
      <c r="N277" s="2"/>
    </row>
    <row r="278" spans="1:14" outlineLevel="1" x14ac:dyDescent="0.25">
      <c r="A278" s="47" t="s">
        <v>572</v>
      </c>
      <c r="D278" s="2"/>
      <c r="E278" s="2"/>
      <c r="F278" s="2"/>
      <c r="G278" s="2"/>
      <c r="H278" s="31"/>
      <c r="K278" s="2"/>
      <c r="L278" s="2"/>
      <c r="M278" s="2"/>
      <c r="N278" s="2"/>
    </row>
    <row r="279" spans="1:14" outlineLevel="1" x14ac:dyDescent="0.25">
      <c r="A279" s="47" t="s">
        <v>573</v>
      </c>
      <c r="D279" s="2"/>
      <c r="E279" s="2"/>
      <c r="F279" s="2"/>
      <c r="G279" s="2"/>
      <c r="H279" s="31"/>
      <c r="K279" s="2"/>
      <c r="L279" s="2"/>
      <c r="M279" s="2"/>
      <c r="N279" s="2"/>
    </row>
    <row r="280" spans="1:14" outlineLevel="1" x14ac:dyDescent="0.25">
      <c r="A280" s="47" t="s">
        <v>574</v>
      </c>
      <c r="D280" s="2"/>
      <c r="E280" s="2"/>
      <c r="F280" s="2"/>
      <c r="G280" s="2"/>
      <c r="H280" s="31"/>
      <c r="K280" s="2"/>
      <c r="L280" s="2"/>
      <c r="M280" s="2"/>
      <c r="N280" s="2"/>
    </row>
    <row r="281" spans="1:14" outlineLevel="1" x14ac:dyDescent="0.25">
      <c r="A281" s="47" t="s">
        <v>575</v>
      </c>
      <c r="D281" s="2"/>
      <c r="E281" s="2"/>
      <c r="F281" s="2"/>
      <c r="G281" s="2"/>
      <c r="H281" s="31"/>
      <c r="K281" s="2"/>
      <c r="L281" s="2"/>
      <c r="M281" s="2"/>
      <c r="N281" s="2"/>
    </row>
    <row r="282" spans="1:14" outlineLevel="1" x14ac:dyDescent="0.25">
      <c r="A282" s="47" t="s">
        <v>576</v>
      </c>
      <c r="D282" s="2"/>
      <c r="E282" s="2"/>
      <c r="F282" s="2"/>
      <c r="G282" s="2"/>
      <c r="H282" s="31"/>
      <c r="K282" s="2"/>
      <c r="L282" s="2"/>
      <c r="M282" s="2"/>
      <c r="N282" s="2"/>
    </row>
    <row r="283" spans="1:14" outlineLevel="1" x14ac:dyDescent="0.25">
      <c r="A283" s="47" t="s">
        <v>577</v>
      </c>
      <c r="D283" s="2"/>
      <c r="E283" s="2"/>
      <c r="F283" s="2"/>
      <c r="G283" s="2"/>
      <c r="H283" s="31"/>
      <c r="K283" s="2"/>
      <c r="L283" s="2"/>
      <c r="M283" s="2"/>
      <c r="N283" s="2"/>
    </row>
    <row r="284" spans="1:14" outlineLevel="1" x14ac:dyDescent="0.25">
      <c r="A284" s="47" t="s">
        <v>578</v>
      </c>
      <c r="D284" s="2"/>
      <c r="E284" s="2"/>
      <c r="F284" s="2"/>
      <c r="G284" s="2"/>
      <c r="H284" s="31"/>
      <c r="K284" s="2"/>
      <c r="L284" s="2"/>
      <c r="M284" s="2"/>
      <c r="N284" s="2"/>
    </row>
    <row r="285" spans="1:14" ht="18.75" x14ac:dyDescent="0.25">
      <c r="A285" s="44"/>
      <c r="B285" s="44" t="s">
        <v>579</v>
      </c>
      <c r="C285" s="44"/>
      <c r="D285" s="44"/>
      <c r="E285" s="44"/>
      <c r="F285" s="45"/>
      <c r="G285" s="46"/>
      <c r="H285" s="31"/>
      <c r="I285" s="37"/>
      <c r="J285" s="37"/>
      <c r="K285" s="37"/>
      <c r="L285" s="37"/>
      <c r="M285" s="39"/>
    </row>
    <row r="286" spans="1:14" ht="18.75" x14ac:dyDescent="0.25">
      <c r="A286" s="97" t="s">
        <v>580</v>
      </c>
      <c r="B286" s="98"/>
      <c r="C286" s="98"/>
      <c r="D286" s="98"/>
      <c r="E286" s="98"/>
      <c r="F286" s="99"/>
      <c r="G286" s="98"/>
      <c r="H286" s="31"/>
      <c r="I286" s="37"/>
      <c r="J286" s="37"/>
      <c r="K286" s="37"/>
      <c r="L286" s="37"/>
      <c r="M286" s="39"/>
    </row>
    <row r="287" spans="1:14" ht="18.75" x14ac:dyDescent="0.25">
      <c r="A287" s="97" t="s">
        <v>581</v>
      </c>
      <c r="B287" s="98"/>
      <c r="C287" s="98"/>
      <c r="D287" s="98"/>
      <c r="E287" s="98"/>
      <c r="F287" s="99"/>
      <c r="G287" s="98"/>
      <c r="H287" s="31"/>
      <c r="I287" s="37"/>
      <c r="J287" s="37"/>
      <c r="K287" s="37"/>
      <c r="L287" s="37"/>
      <c r="M287" s="39"/>
    </row>
    <row r="288" spans="1:14" x14ac:dyDescent="0.25">
      <c r="A288" s="47" t="s">
        <v>582</v>
      </c>
      <c r="B288" s="67" t="s">
        <v>583</v>
      </c>
      <c r="C288" s="100">
        <f>ROW(B38)</f>
        <v>38</v>
      </c>
      <c r="D288" s="66"/>
      <c r="E288" s="66"/>
      <c r="F288" s="66"/>
      <c r="G288" s="66"/>
      <c r="H288" s="31"/>
      <c r="I288" s="49"/>
      <c r="J288" s="101"/>
      <c r="L288" s="66"/>
      <c r="M288" s="66"/>
      <c r="N288" s="66"/>
    </row>
    <row r="289" spans="1:14" x14ac:dyDescent="0.25">
      <c r="A289" s="47" t="s">
        <v>584</v>
      </c>
      <c r="B289" s="67" t="s">
        <v>585</v>
      </c>
      <c r="C289" s="100">
        <f>ROW(B39)</f>
        <v>39</v>
      </c>
      <c r="E289" s="66"/>
      <c r="F289" s="66"/>
      <c r="H289" s="31"/>
      <c r="I289" s="49"/>
      <c r="J289" s="101"/>
      <c r="L289" s="66"/>
      <c r="M289" s="66"/>
    </row>
    <row r="290" spans="1:14" x14ac:dyDescent="0.25">
      <c r="A290" s="47" t="s">
        <v>586</v>
      </c>
      <c r="B290" s="67" t="s">
        <v>587</v>
      </c>
      <c r="C290" s="102" t="str">
        <f>C30</f>
        <v>BAWAG :: Covered Bond Label</v>
      </c>
      <c r="G290" s="103"/>
      <c r="H290" s="31"/>
      <c r="I290" s="49"/>
      <c r="J290" s="101"/>
      <c r="K290" s="101"/>
      <c r="L290" s="103"/>
      <c r="M290" s="66"/>
      <c r="N290" s="103"/>
    </row>
    <row r="291" spans="1:14" x14ac:dyDescent="0.25">
      <c r="A291" s="47" t="s">
        <v>588</v>
      </c>
      <c r="B291" s="67" t="s">
        <v>589</v>
      </c>
      <c r="C291" s="100" t="str">
        <f ca="1">IF(ISREF(INDIRECT("'B1. HTT Mortgage Assets'!A1")),ROW('[2]B1. HTT Mortgage Assets'!B43)&amp;" for Mortgage Assets","")</f>
        <v/>
      </c>
      <c r="D291" s="100" t="str">
        <f ca="1">IF(ISREF(INDIRECT("'B2. HTT Public Sector Assets'!A1")),ROW('[2]B2. HTT Public Sector Assets'!B48)&amp; " for Public Sector Assets","")</f>
        <v>48 for Public Sector Assets</v>
      </c>
      <c r="E291" s="103"/>
      <c r="F291" s="66"/>
      <c r="H291" s="31"/>
      <c r="I291" s="49"/>
      <c r="J291" s="101"/>
    </row>
    <row r="292" spans="1:14" x14ac:dyDescent="0.25">
      <c r="A292" s="47" t="s">
        <v>590</v>
      </c>
      <c r="B292" s="67" t="s">
        <v>591</v>
      </c>
      <c r="C292" s="100">
        <f>ROW(B52)</f>
        <v>52</v>
      </c>
      <c r="G292" s="103"/>
      <c r="H292" s="31"/>
      <c r="I292" s="49"/>
      <c r="J292" s="2"/>
      <c r="K292" s="101"/>
      <c r="L292" s="103"/>
      <c r="N292" s="103"/>
    </row>
    <row r="293" spans="1:14" x14ac:dyDescent="0.25">
      <c r="A293" s="47" t="s">
        <v>592</v>
      </c>
      <c r="B293" s="67" t="s">
        <v>593</v>
      </c>
      <c r="C293" s="104" t="str">
        <f ca="1">IF(ISREF(INDIRECT("'B1. HTT Mortgage Assets'!A1")),ROW('[2]B1. HTT Mortgage Assets'!B186)&amp;" for Residential Mortgage Assets","")</f>
        <v/>
      </c>
      <c r="D293" s="100" t="str">
        <f ca="1">IF(ISREF(INDIRECT("'B1. HTT Mortgage Assets'!A1")),ROW('[2]B1. HTT Mortgage Assets'!B424 )&amp; " for Commercial Mortgage Assets","")</f>
        <v/>
      </c>
      <c r="E293" s="103"/>
      <c r="F293" s="100" t="str">
        <f ca="1">IF(ISREF(INDIRECT("'B2. HTT Public Sector Assets'!A1")),ROW('[2]B2. HTT Public Sector Assets'!B18)&amp; " for Public Sector Assets","")</f>
        <v>18 for Public Sector Assets</v>
      </c>
      <c r="G293" s="100" t="str">
        <f ca="1">IF(ISREF(INDIRECT("'B3. HTT Shipping Assets'!A1")),ROW('[2]B3. HTT Shipping Assets'!B116)&amp; " for Shipping Assets","")</f>
        <v/>
      </c>
      <c r="H293" s="31"/>
      <c r="I293" s="49"/>
      <c r="M293" s="103"/>
    </row>
    <row r="294" spans="1:14" x14ac:dyDescent="0.25">
      <c r="A294" s="47" t="s">
        <v>594</v>
      </c>
      <c r="B294" s="67" t="s">
        <v>595</v>
      </c>
      <c r="C294" s="104" t="s">
        <v>596</v>
      </c>
      <c r="H294" s="31"/>
      <c r="I294" s="49"/>
      <c r="J294" s="101"/>
      <c r="M294" s="103"/>
    </row>
    <row r="295" spans="1:14" x14ac:dyDescent="0.25">
      <c r="A295" s="47" t="s">
        <v>597</v>
      </c>
      <c r="B295" s="67" t="s">
        <v>598</v>
      </c>
      <c r="C295" s="100" t="str">
        <f ca="1">IF(ISREF(INDIRECT("'B1. HTT Mortgage Assets'!A1")),ROW('[2]B1. HTT Mortgage Assets'!B149)&amp;" for Mortgage Assets","")</f>
        <v/>
      </c>
      <c r="D295" s="100" t="str">
        <f ca="1">IF(ISREF(INDIRECT("'B2. HTT Public Sector Assets'!A1")),ROW('[2]B2. HTT Public Sector Assets'!B129)&amp;" for Public Sector Assets","")</f>
        <v>129 for Public Sector Assets</v>
      </c>
      <c r="F295" s="100" t="str">
        <f ca="1">IF(ISREF(INDIRECT("'B3. HTT Shipping Assets'!A1")),ROW('[2]B3. HTT Shipping Assets'!D80)&amp;" for Shipping Assets","")</f>
        <v/>
      </c>
      <c r="H295" s="31"/>
      <c r="I295" s="49"/>
      <c r="J295" s="101"/>
      <c r="L295" s="103"/>
      <c r="M295" s="103"/>
    </row>
    <row r="296" spans="1:14" x14ac:dyDescent="0.25">
      <c r="A296" s="47" t="s">
        <v>599</v>
      </c>
      <c r="B296" s="67" t="s">
        <v>600</v>
      </c>
      <c r="C296" s="100">
        <f>ROW(B111)</f>
        <v>111</v>
      </c>
      <c r="F296" s="103"/>
      <c r="H296" s="31"/>
      <c r="I296" s="49"/>
      <c r="J296" s="101"/>
      <c r="L296" s="103"/>
      <c r="M296" s="103"/>
    </row>
    <row r="297" spans="1:14" x14ac:dyDescent="0.25">
      <c r="A297" s="47" t="s">
        <v>601</v>
      </c>
      <c r="B297" s="67" t="s">
        <v>602</v>
      </c>
      <c r="C297" s="100">
        <f>ROW(B163)</f>
        <v>163</v>
      </c>
      <c r="E297" s="103"/>
      <c r="F297" s="103"/>
      <c r="H297" s="31"/>
      <c r="J297" s="101"/>
      <c r="L297" s="103"/>
    </row>
    <row r="298" spans="1:14" x14ac:dyDescent="0.25">
      <c r="A298" s="47" t="s">
        <v>603</v>
      </c>
      <c r="B298" s="67" t="s">
        <v>604</v>
      </c>
      <c r="C298" s="100">
        <f>ROW(B137)</f>
        <v>137</v>
      </c>
      <c r="E298" s="103"/>
      <c r="F298" s="103"/>
      <c r="H298" s="31"/>
      <c r="I298" s="49"/>
      <c r="J298" s="101"/>
      <c r="L298" s="103"/>
    </row>
    <row r="299" spans="1:14" x14ac:dyDescent="0.25">
      <c r="A299" s="47" t="s">
        <v>605</v>
      </c>
      <c r="B299" s="67" t="s">
        <v>606</v>
      </c>
      <c r="C299" s="53"/>
      <c r="E299" s="103"/>
      <c r="H299" s="31"/>
      <c r="I299" s="49"/>
      <c r="L299" s="103"/>
      <c r="M299" s="34" t="s">
        <v>607</v>
      </c>
    </row>
    <row r="300" spans="1:14" x14ac:dyDescent="0.25">
      <c r="A300" s="47" t="s">
        <v>608</v>
      </c>
      <c r="B300" s="67" t="s">
        <v>609</v>
      </c>
      <c r="C300" s="100" t="s">
        <v>610</v>
      </c>
      <c r="D300" s="100" t="s">
        <v>611</v>
      </c>
      <c r="E300" s="103"/>
      <c r="F300" s="100" t="s">
        <v>612</v>
      </c>
      <c r="H300" s="31"/>
      <c r="I300" s="49"/>
      <c r="K300" s="101"/>
      <c r="L300" s="103"/>
      <c r="M300" s="34" t="s">
        <v>613</v>
      </c>
    </row>
    <row r="301" spans="1:14" outlineLevel="1" x14ac:dyDescent="0.25">
      <c r="A301" s="47" t="s">
        <v>614</v>
      </c>
      <c r="B301" s="67" t="s">
        <v>615</v>
      </c>
      <c r="C301" s="100" t="s">
        <v>616</v>
      </c>
      <c r="H301" s="31"/>
      <c r="I301" s="49"/>
      <c r="K301" s="101"/>
      <c r="L301" s="103"/>
      <c r="M301" s="34" t="s">
        <v>617</v>
      </c>
    </row>
    <row r="302" spans="1:14" outlineLevel="1" x14ac:dyDescent="0.25">
      <c r="A302" s="47" t="s">
        <v>618</v>
      </c>
      <c r="B302" s="67" t="s">
        <v>619</v>
      </c>
      <c r="C302" s="100" t="str">
        <f>ROW('[2]C. HTT Harmonised Glossary'!B18)&amp;" for Harmonised Glossary"</f>
        <v>18 for Harmonised Glossary</v>
      </c>
      <c r="H302" s="31"/>
      <c r="I302" s="49"/>
      <c r="K302" s="101"/>
      <c r="L302" s="103"/>
      <c r="M302" s="34" t="s">
        <v>620</v>
      </c>
    </row>
    <row r="303" spans="1:14" outlineLevel="1" x14ac:dyDescent="0.25">
      <c r="A303" s="47" t="s">
        <v>621</v>
      </c>
      <c r="B303" s="67" t="s">
        <v>622</v>
      </c>
      <c r="C303" s="100">
        <f>ROW(B65)</f>
        <v>65</v>
      </c>
      <c r="H303" s="31"/>
      <c r="I303" s="49"/>
      <c r="J303" s="101"/>
      <c r="K303" s="101"/>
      <c r="L303" s="103"/>
    </row>
    <row r="304" spans="1:14" outlineLevel="1" x14ac:dyDescent="0.25">
      <c r="A304" s="47" t="s">
        <v>623</v>
      </c>
      <c r="B304" s="67" t="s">
        <v>624</v>
      </c>
      <c r="C304" s="100">
        <f>ROW(B88)</f>
        <v>88</v>
      </c>
      <c r="H304" s="31"/>
      <c r="I304" s="49"/>
      <c r="J304" s="101"/>
      <c r="K304" s="101"/>
      <c r="L304" s="103"/>
    </row>
    <row r="305" spans="1:14" outlineLevel="1" x14ac:dyDescent="0.25">
      <c r="A305" s="47" t="s">
        <v>625</v>
      </c>
      <c r="B305" s="67" t="s">
        <v>626</v>
      </c>
      <c r="C305" s="100" t="s">
        <v>627</v>
      </c>
      <c r="E305" s="103"/>
      <c r="H305" s="31"/>
      <c r="I305" s="49"/>
      <c r="J305" s="101"/>
      <c r="K305" s="101"/>
      <c r="L305" s="103"/>
      <c r="N305" s="32"/>
    </row>
    <row r="306" spans="1:14" outlineLevel="1" x14ac:dyDescent="0.25">
      <c r="A306" s="47" t="s">
        <v>628</v>
      </c>
      <c r="B306" s="67" t="s">
        <v>629</v>
      </c>
      <c r="C306" s="100">
        <v>44</v>
      </c>
      <c r="E306" s="103"/>
      <c r="H306" s="31"/>
      <c r="I306" s="49"/>
      <c r="J306" s="101"/>
      <c r="K306" s="101"/>
      <c r="L306" s="103"/>
      <c r="N306" s="32"/>
    </row>
    <row r="307" spans="1:14" outlineLevel="1" x14ac:dyDescent="0.25">
      <c r="A307" s="47" t="s">
        <v>630</v>
      </c>
      <c r="B307" s="67" t="s">
        <v>631</v>
      </c>
      <c r="C307" s="100" t="str">
        <f ca="1">IF(ISREF(INDIRECT("'B1. HTT Mortgage Assets'!A1")),ROW('[2]B1. HTT Mortgage Assets'!B179)&amp; " for Mortgage Assets","")</f>
        <v/>
      </c>
      <c r="D307" s="100" t="str">
        <f ca="1">IF(ISREF(INDIRECT("'B2. HTT Public Sector Assets'!A1")),ROW('[2]B2. HTT Public Sector Assets'!B166)&amp; " for Public Sector Assets","")</f>
        <v>166 for Public Sector Assets</v>
      </c>
      <c r="E307" s="103"/>
      <c r="F307" s="100" t="str">
        <f ca="1">IF(ISREF(INDIRECT("'B3. HTT Shipping Assets'!A1")),ROW('[2]B3. HTT Shipping Assets'!D110)&amp; " for Shipping Assets","")</f>
        <v/>
      </c>
      <c r="H307" s="31"/>
      <c r="I307" s="49"/>
      <c r="J307" s="101"/>
      <c r="K307" s="101"/>
      <c r="L307" s="103"/>
      <c r="N307" s="32"/>
    </row>
    <row r="308" spans="1:14" outlineLevel="1" x14ac:dyDescent="0.25">
      <c r="A308" s="47" t="s">
        <v>632</v>
      </c>
      <c r="B308" s="49"/>
      <c r="E308" s="103"/>
      <c r="H308" s="31"/>
      <c r="I308" s="49"/>
      <c r="J308" s="101"/>
      <c r="K308" s="101"/>
      <c r="L308" s="103"/>
      <c r="N308" s="32"/>
    </row>
    <row r="309" spans="1:14" outlineLevel="1" x14ac:dyDescent="0.25">
      <c r="A309" s="47" t="s">
        <v>633</v>
      </c>
      <c r="E309" s="103"/>
      <c r="H309" s="31"/>
      <c r="I309" s="49"/>
      <c r="J309" s="101"/>
      <c r="K309" s="101"/>
      <c r="L309" s="103"/>
      <c r="N309" s="32"/>
    </row>
    <row r="310" spans="1:14" outlineLevel="1" x14ac:dyDescent="0.25">
      <c r="A310" s="47" t="s">
        <v>634</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635</v>
      </c>
      <c r="B312" s="61" t="s">
        <v>636</v>
      </c>
      <c r="C312" s="34" t="s">
        <v>183</v>
      </c>
      <c r="H312" s="31"/>
      <c r="I312" s="62"/>
      <c r="J312" s="101"/>
      <c r="N312" s="32"/>
    </row>
    <row r="313" spans="1:14" outlineLevel="1" x14ac:dyDescent="0.25">
      <c r="A313" s="47" t="s">
        <v>637</v>
      </c>
      <c r="B313" s="61" t="s">
        <v>638</v>
      </c>
      <c r="C313" s="34" t="s">
        <v>183</v>
      </c>
      <c r="H313" s="31"/>
      <c r="I313" s="62"/>
      <c r="J313" s="101"/>
      <c r="N313" s="32"/>
    </row>
    <row r="314" spans="1:14" outlineLevel="1" x14ac:dyDescent="0.25">
      <c r="A314" s="47" t="s">
        <v>639</v>
      </c>
      <c r="B314" s="61" t="s">
        <v>640</v>
      </c>
      <c r="C314" s="34" t="s">
        <v>183</v>
      </c>
      <c r="H314" s="31"/>
      <c r="I314" s="62"/>
      <c r="J314" s="101"/>
      <c r="N314" s="32"/>
    </row>
    <row r="315" spans="1:14" outlineLevel="1" x14ac:dyDescent="0.25">
      <c r="A315" s="47" t="s">
        <v>641</v>
      </c>
      <c r="B315" s="62"/>
      <c r="C315" s="101"/>
      <c r="H315" s="31"/>
      <c r="I315" s="62"/>
      <c r="J315" s="101"/>
      <c r="N315" s="32"/>
    </row>
    <row r="316" spans="1:14" outlineLevel="1" x14ac:dyDescent="0.25">
      <c r="A316" s="47" t="s">
        <v>642</v>
      </c>
      <c r="B316" s="62"/>
      <c r="C316" s="101"/>
      <c r="H316" s="31"/>
      <c r="I316" s="62"/>
      <c r="J316" s="101"/>
      <c r="N316" s="32"/>
    </row>
    <row r="317" spans="1:14" outlineLevel="1" x14ac:dyDescent="0.25">
      <c r="A317" s="47" t="s">
        <v>643</v>
      </c>
      <c r="B317" s="62"/>
      <c r="C317" s="101"/>
      <c r="H317" s="31"/>
      <c r="I317" s="62"/>
      <c r="J317" s="101"/>
      <c r="N317" s="32"/>
    </row>
    <row r="318" spans="1:14" outlineLevel="1" x14ac:dyDescent="0.25">
      <c r="A318" s="47" t="s">
        <v>644</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645</v>
      </c>
      <c r="C320" s="56"/>
      <c r="D320" s="56"/>
      <c r="E320" s="58"/>
      <c r="F320" s="59"/>
      <c r="G320" s="59"/>
      <c r="H320" s="31"/>
      <c r="L320" s="31"/>
      <c r="M320" s="31"/>
      <c r="N320" s="32"/>
    </row>
    <row r="321" spans="1:14" outlineLevel="1" x14ac:dyDescent="0.25">
      <c r="A321" s="47" t="s">
        <v>646</v>
      </c>
      <c r="B321" s="67" t="s">
        <v>647</v>
      </c>
      <c r="C321" s="34" t="s">
        <v>183</v>
      </c>
      <c r="H321" s="31"/>
      <c r="I321" s="32"/>
      <c r="J321" s="32"/>
      <c r="K321" s="32"/>
      <c r="L321" s="32"/>
      <c r="M321" s="32"/>
      <c r="N321" s="32"/>
    </row>
    <row r="322" spans="1:14" outlineLevel="1" x14ac:dyDescent="0.25">
      <c r="A322" s="47" t="s">
        <v>648</v>
      </c>
      <c r="B322" s="67" t="s">
        <v>649</v>
      </c>
      <c r="C322" s="34" t="s">
        <v>183</v>
      </c>
      <c r="H322" s="31"/>
      <c r="I322" s="32"/>
      <c r="J322" s="32"/>
      <c r="K322" s="32"/>
      <c r="L322" s="32"/>
      <c r="M322" s="32"/>
      <c r="N322" s="32"/>
    </row>
    <row r="323" spans="1:14" outlineLevel="1" x14ac:dyDescent="0.25">
      <c r="A323" s="47" t="s">
        <v>650</v>
      </c>
      <c r="B323" s="67" t="s">
        <v>651</v>
      </c>
      <c r="C323" s="34" t="s">
        <v>183</v>
      </c>
      <c r="H323" s="31"/>
      <c r="I323" s="32"/>
      <c r="J323" s="32"/>
      <c r="K323" s="32"/>
      <c r="L323" s="32"/>
      <c r="M323" s="32"/>
      <c r="N323" s="32"/>
    </row>
    <row r="324" spans="1:14" outlineLevel="1" x14ac:dyDescent="0.25">
      <c r="A324" s="47" t="s">
        <v>652</v>
      </c>
      <c r="B324" s="67" t="s">
        <v>653</v>
      </c>
      <c r="C324" s="34" t="s">
        <v>183</v>
      </c>
      <c r="H324" s="31"/>
      <c r="I324" s="32"/>
      <c r="J324" s="32"/>
      <c r="K324" s="32"/>
      <c r="L324" s="32"/>
      <c r="M324" s="32"/>
      <c r="N324" s="32"/>
    </row>
    <row r="325" spans="1:14" outlineLevel="1" x14ac:dyDescent="0.25">
      <c r="A325" s="47" t="s">
        <v>654</v>
      </c>
      <c r="B325" s="67" t="s">
        <v>655</v>
      </c>
      <c r="C325" s="34" t="s">
        <v>183</v>
      </c>
      <c r="H325" s="31"/>
      <c r="I325" s="32"/>
      <c r="J325" s="32"/>
      <c r="K325" s="32"/>
      <c r="L325" s="32"/>
      <c r="M325" s="32"/>
      <c r="N325" s="32"/>
    </row>
    <row r="326" spans="1:14" outlineLevel="1" x14ac:dyDescent="0.25">
      <c r="A326" s="47" t="s">
        <v>656</v>
      </c>
      <c r="B326" s="67" t="s">
        <v>657</v>
      </c>
      <c r="C326" s="34" t="s">
        <v>183</v>
      </c>
      <c r="H326" s="31"/>
      <c r="I326" s="32"/>
      <c r="J326" s="32"/>
      <c r="K326" s="32"/>
      <c r="L326" s="32"/>
      <c r="M326" s="32"/>
      <c r="N326" s="32"/>
    </row>
    <row r="327" spans="1:14" outlineLevel="1" x14ac:dyDescent="0.25">
      <c r="A327" s="47" t="s">
        <v>658</v>
      </c>
      <c r="B327" s="67" t="s">
        <v>659</v>
      </c>
      <c r="C327" s="34" t="s">
        <v>183</v>
      </c>
      <c r="H327" s="31"/>
      <c r="I327" s="32"/>
      <c r="J327" s="32"/>
      <c r="K327" s="32"/>
      <c r="L327" s="32"/>
      <c r="M327" s="32"/>
      <c r="N327" s="32"/>
    </row>
    <row r="328" spans="1:14" outlineLevel="1" x14ac:dyDescent="0.25">
      <c r="A328" s="47" t="s">
        <v>660</v>
      </c>
      <c r="B328" s="67" t="s">
        <v>661</v>
      </c>
      <c r="C328" s="34" t="s">
        <v>183</v>
      </c>
      <c r="H328" s="31"/>
      <c r="I328" s="32"/>
      <c r="J328" s="32"/>
      <c r="K328" s="32"/>
      <c r="L328" s="32"/>
      <c r="M328" s="32"/>
      <c r="N328" s="32"/>
    </row>
    <row r="329" spans="1:14" outlineLevel="1" x14ac:dyDescent="0.25">
      <c r="A329" s="47" t="s">
        <v>662</v>
      </c>
      <c r="B329" s="67" t="s">
        <v>663</v>
      </c>
      <c r="C329" s="34" t="s">
        <v>183</v>
      </c>
      <c r="H329" s="31"/>
      <c r="I329" s="32"/>
      <c r="J329" s="32"/>
      <c r="K329" s="32"/>
      <c r="L329" s="32"/>
      <c r="M329" s="32"/>
      <c r="N329" s="32"/>
    </row>
    <row r="330" spans="1:14" outlineLevel="1" x14ac:dyDescent="0.25">
      <c r="A330" s="47" t="s">
        <v>664</v>
      </c>
      <c r="B330" s="74" t="s">
        <v>665</v>
      </c>
      <c r="H330" s="31"/>
      <c r="I330" s="32"/>
      <c r="J330" s="32"/>
      <c r="K330" s="32"/>
      <c r="L330" s="32"/>
      <c r="M330" s="32"/>
      <c r="N330" s="32"/>
    </row>
    <row r="331" spans="1:14" outlineLevel="1" x14ac:dyDescent="0.25">
      <c r="A331" s="47" t="s">
        <v>666</v>
      </c>
      <c r="B331" s="74" t="s">
        <v>665</v>
      </c>
      <c r="H331" s="31"/>
      <c r="I331" s="32"/>
      <c r="J331" s="32"/>
      <c r="K331" s="32"/>
      <c r="L331" s="32"/>
      <c r="M331" s="32"/>
      <c r="N331" s="32"/>
    </row>
    <row r="332" spans="1:14" outlineLevel="1" x14ac:dyDescent="0.25">
      <c r="A332" s="47" t="s">
        <v>667</v>
      </c>
      <c r="B332" s="74" t="s">
        <v>665</v>
      </c>
      <c r="H332" s="31"/>
      <c r="I332" s="32"/>
      <c r="J332" s="32"/>
      <c r="K332" s="32"/>
      <c r="L332" s="32"/>
      <c r="M332" s="32"/>
      <c r="N332" s="32"/>
    </row>
    <row r="333" spans="1:14" outlineLevel="1" x14ac:dyDescent="0.25">
      <c r="A333" s="47" t="s">
        <v>668</v>
      </c>
      <c r="B333" s="74" t="s">
        <v>665</v>
      </c>
      <c r="H333" s="31"/>
      <c r="I333" s="32"/>
      <c r="J333" s="32"/>
      <c r="K333" s="32"/>
      <c r="L333" s="32"/>
      <c r="M333" s="32"/>
      <c r="N333" s="32"/>
    </row>
    <row r="334" spans="1:14" outlineLevel="1" x14ac:dyDescent="0.25">
      <c r="A334" s="47" t="s">
        <v>669</v>
      </c>
      <c r="B334" s="74" t="s">
        <v>665</v>
      </c>
      <c r="H334" s="31"/>
      <c r="I334" s="32"/>
      <c r="J334" s="32"/>
      <c r="K334" s="32"/>
      <c r="L334" s="32"/>
      <c r="M334" s="32"/>
      <c r="N334" s="32"/>
    </row>
    <row r="335" spans="1:14" outlineLevel="1" x14ac:dyDescent="0.25">
      <c r="A335" s="47" t="s">
        <v>670</v>
      </c>
      <c r="B335" s="74" t="s">
        <v>665</v>
      </c>
      <c r="H335" s="31"/>
      <c r="I335" s="32"/>
      <c r="J335" s="32"/>
      <c r="K335" s="32"/>
      <c r="L335" s="32"/>
      <c r="M335" s="32"/>
      <c r="N335" s="32"/>
    </row>
    <row r="336" spans="1:14" outlineLevel="1" x14ac:dyDescent="0.25">
      <c r="A336" s="47" t="s">
        <v>671</v>
      </c>
      <c r="B336" s="74" t="s">
        <v>665</v>
      </c>
      <c r="H336" s="31"/>
      <c r="I336" s="32"/>
      <c r="J336" s="32"/>
      <c r="K336" s="32"/>
      <c r="L336" s="32"/>
      <c r="M336" s="32"/>
      <c r="N336" s="32"/>
    </row>
    <row r="337" spans="1:14" outlineLevel="1" x14ac:dyDescent="0.25">
      <c r="A337" s="47" t="s">
        <v>672</v>
      </c>
      <c r="B337" s="74" t="s">
        <v>665</v>
      </c>
      <c r="H337" s="31"/>
      <c r="I337" s="32"/>
      <c r="J337" s="32"/>
      <c r="K337" s="32"/>
      <c r="L337" s="32"/>
      <c r="M337" s="32"/>
      <c r="N337" s="32"/>
    </row>
    <row r="338" spans="1:14" outlineLevel="1" x14ac:dyDescent="0.25">
      <c r="A338" s="47" t="s">
        <v>673</v>
      </c>
      <c r="B338" s="74" t="s">
        <v>665</v>
      </c>
      <c r="H338" s="31"/>
      <c r="I338" s="32"/>
      <c r="J338" s="32"/>
      <c r="K338" s="32"/>
      <c r="L338" s="32"/>
      <c r="M338" s="32"/>
      <c r="N338" s="32"/>
    </row>
    <row r="339" spans="1:14" outlineLevel="1" x14ac:dyDescent="0.25">
      <c r="A339" s="47" t="s">
        <v>674</v>
      </c>
      <c r="B339" s="74" t="s">
        <v>665</v>
      </c>
      <c r="H339" s="31"/>
      <c r="I339" s="32"/>
      <c r="J339" s="32"/>
      <c r="K339" s="32"/>
      <c r="L339" s="32"/>
      <c r="M339" s="32"/>
      <c r="N339" s="32"/>
    </row>
    <row r="340" spans="1:14" outlineLevel="1" x14ac:dyDescent="0.25">
      <c r="A340" s="47" t="s">
        <v>675</v>
      </c>
      <c r="B340" s="74" t="s">
        <v>665</v>
      </c>
      <c r="H340" s="31"/>
      <c r="I340" s="32"/>
      <c r="J340" s="32"/>
      <c r="K340" s="32"/>
      <c r="L340" s="32"/>
      <c r="M340" s="32"/>
      <c r="N340" s="32"/>
    </row>
    <row r="341" spans="1:14" outlineLevel="1" x14ac:dyDescent="0.25">
      <c r="A341" s="47" t="s">
        <v>676</v>
      </c>
      <c r="B341" s="74" t="s">
        <v>665</v>
      </c>
      <c r="H341" s="31"/>
      <c r="I341" s="32"/>
      <c r="J341" s="32"/>
      <c r="K341" s="32"/>
      <c r="L341" s="32"/>
      <c r="M341" s="32"/>
      <c r="N341" s="32"/>
    </row>
    <row r="342" spans="1:14" outlineLevel="1" x14ac:dyDescent="0.25">
      <c r="A342" s="47" t="s">
        <v>677</v>
      </c>
      <c r="B342" s="74" t="s">
        <v>665</v>
      </c>
      <c r="H342" s="31"/>
      <c r="I342" s="32"/>
      <c r="J342" s="32"/>
      <c r="K342" s="32"/>
      <c r="L342" s="32"/>
      <c r="M342" s="32"/>
      <c r="N342" s="32"/>
    </row>
    <row r="343" spans="1:14" outlineLevel="1" x14ac:dyDescent="0.25">
      <c r="A343" s="47" t="s">
        <v>678</v>
      </c>
      <c r="B343" s="74" t="s">
        <v>665</v>
      </c>
      <c r="H343" s="31"/>
      <c r="I343" s="32"/>
      <c r="J343" s="32"/>
      <c r="K343" s="32"/>
      <c r="L343" s="32"/>
      <c r="M343" s="32"/>
      <c r="N343" s="32"/>
    </row>
    <row r="344" spans="1:14" outlineLevel="1" x14ac:dyDescent="0.25">
      <c r="A344" s="47" t="s">
        <v>679</v>
      </c>
      <c r="B344" s="74" t="s">
        <v>665</v>
      </c>
      <c r="H344" s="31"/>
      <c r="I344" s="32"/>
      <c r="J344" s="32"/>
      <c r="K344" s="32"/>
      <c r="L344" s="32"/>
      <c r="M344" s="32"/>
      <c r="N344" s="32"/>
    </row>
    <row r="345" spans="1:14" outlineLevel="1" x14ac:dyDescent="0.25">
      <c r="A345" s="47" t="s">
        <v>680</v>
      </c>
      <c r="B345" s="74" t="s">
        <v>665</v>
      </c>
      <c r="H345" s="31"/>
      <c r="I345" s="32"/>
      <c r="J345" s="32"/>
      <c r="K345" s="32"/>
      <c r="L345" s="32"/>
      <c r="M345" s="32"/>
      <c r="N345" s="32"/>
    </row>
    <row r="346" spans="1:14" outlineLevel="1" x14ac:dyDescent="0.25">
      <c r="A346" s="47" t="s">
        <v>681</v>
      </c>
      <c r="B346" s="74" t="s">
        <v>665</v>
      </c>
      <c r="H346" s="31"/>
      <c r="I346" s="32"/>
      <c r="J346" s="32"/>
      <c r="K346" s="32"/>
      <c r="L346" s="32"/>
      <c r="M346" s="32"/>
      <c r="N346" s="32"/>
    </row>
    <row r="347" spans="1:14" outlineLevel="1" x14ac:dyDescent="0.25">
      <c r="A347" s="47" t="s">
        <v>682</v>
      </c>
      <c r="B347" s="74" t="s">
        <v>665</v>
      </c>
      <c r="H347" s="31"/>
      <c r="I347" s="32"/>
      <c r="J347" s="32"/>
      <c r="K347" s="32"/>
      <c r="L347" s="32"/>
      <c r="M347" s="32"/>
      <c r="N347" s="32"/>
    </row>
    <row r="348" spans="1:14" outlineLevel="1" x14ac:dyDescent="0.25">
      <c r="A348" s="47" t="s">
        <v>683</v>
      </c>
      <c r="B348" s="74" t="s">
        <v>665</v>
      </c>
      <c r="H348" s="31"/>
      <c r="I348" s="32"/>
      <c r="J348" s="32"/>
      <c r="K348" s="32"/>
      <c r="L348" s="32"/>
      <c r="M348" s="32"/>
      <c r="N348" s="32"/>
    </row>
    <row r="349" spans="1:14" outlineLevel="1" x14ac:dyDescent="0.25">
      <c r="A349" s="47" t="s">
        <v>684</v>
      </c>
      <c r="B349" s="74" t="s">
        <v>665</v>
      </c>
      <c r="H349" s="31"/>
      <c r="I349" s="32"/>
      <c r="J349" s="32"/>
      <c r="K349" s="32"/>
      <c r="L349" s="32"/>
      <c r="M349" s="32"/>
      <c r="N349" s="32"/>
    </row>
    <row r="350" spans="1:14" outlineLevel="1" x14ac:dyDescent="0.25">
      <c r="A350" s="47" t="s">
        <v>685</v>
      </c>
      <c r="B350" s="74" t="s">
        <v>665</v>
      </c>
      <c r="H350" s="31"/>
      <c r="I350" s="32"/>
      <c r="J350" s="32"/>
      <c r="K350" s="32"/>
      <c r="L350" s="32"/>
      <c r="M350" s="32"/>
      <c r="N350" s="32"/>
    </row>
    <row r="351" spans="1:14" outlineLevel="1" x14ac:dyDescent="0.25">
      <c r="A351" s="47" t="s">
        <v>686</v>
      </c>
      <c r="B351" s="74" t="s">
        <v>665</v>
      </c>
      <c r="H351" s="31"/>
      <c r="I351" s="32"/>
      <c r="J351" s="32"/>
      <c r="K351" s="32"/>
      <c r="L351" s="32"/>
      <c r="M351" s="32"/>
      <c r="N351" s="32"/>
    </row>
    <row r="352" spans="1:14" outlineLevel="1" x14ac:dyDescent="0.25">
      <c r="A352" s="47" t="s">
        <v>687</v>
      </c>
      <c r="B352" s="74" t="s">
        <v>665</v>
      </c>
      <c r="H352" s="31"/>
      <c r="I352" s="32"/>
      <c r="J352" s="32"/>
      <c r="K352" s="32"/>
      <c r="L352" s="32"/>
      <c r="M352" s="32"/>
      <c r="N352" s="32"/>
    </row>
    <row r="353" spans="1:14" outlineLevel="1" x14ac:dyDescent="0.25">
      <c r="A353" s="47" t="s">
        <v>688</v>
      </c>
      <c r="B353" s="74" t="s">
        <v>665</v>
      </c>
      <c r="H353" s="31"/>
      <c r="I353" s="32"/>
      <c r="J353" s="32"/>
      <c r="K353" s="32"/>
      <c r="L353" s="32"/>
      <c r="M353" s="32"/>
      <c r="N353" s="32"/>
    </row>
    <row r="354" spans="1:14" outlineLevel="1" x14ac:dyDescent="0.25">
      <c r="A354" s="47" t="s">
        <v>689</v>
      </c>
      <c r="B354" s="74" t="s">
        <v>665</v>
      </c>
      <c r="H354" s="31"/>
      <c r="I354" s="32"/>
      <c r="J354" s="32"/>
      <c r="K354" s="32"/>
      <c r="L354" s="32"/>
      <c r="M354" s="32"/>
      <c r="N354" s="32"/>
    </row>
    <row r="355" spans="1:14" outlineLevel="1" x14ac:dyDescent="0.25">
      <c r="A355" s="47" t="s">
        <v>690</v>
      </c>
      <c r="B355" s="74" t="s">
        <v>665</v>
      </c>
      <c r="H355" s="31"/>
      <c r="I355" s="32"/>
      <c r="J355" s="32"/>
      <c r="K355" s="32"/>
      <c r="L355" s="32"/>
      <c r="M355" s="32"/>
      <c r="N355" s="32"/>
    </row>
    <row r="356" spans="1:14" outlineLevel="1" x14ac:dyDescent="0.25">
      <c r="A356" s="47" t="s">
        <v>691</v>
      </c>
      <c r="B356" s="74" t="s">
        <v>665</v>
      </c>
      <c r="H356" s="31"/>
      <c r="I356" s="32"/>
      <c r="J356" s="32"/>
      <c r="K356" s="32"/>
      <c r="L356" s="32"/>
      <c r="M356" s="32"/>
      <c r="N356" s="32"/>
    </row>
    <row r="357" spans="1:14" outlineLevel="1" x14ac:dyDescent="0.25">
      <c r="A357" s="47" t="s">
        <v>692</v>
      </c>
      <c r="B357" s="74" t="s">
        <v>665</v>
      </c>
      <c r="H357" s="31"/>
      <c r="I357" s="32"/>
      <c r="J357" s="32"/>
      <c r="K357" s="32"/>
      <c r="L357" s="32"/>
      <c r="M357" s="32"/>
      <c r="N357" s="32"/>
    </row>
    <row r="358" spans="1:14" outlineLevel="1" x14ac:dyDescent="0.25">
      <c r="A358" s="47" t="s">
        <v>693</v>
      </c>
      <c r="B358" s="74" t="s">
        <v>665</v>
      </c>
      <c r="H358" s="31"/>
      <c r="I358" s="32"/>
      <c r="J358" s="32"/>
      <c r="K358" s="32"/>
      <c r="L358" s="32"/>
      <c r="M358" s="32"/>
      <c r="N358" s="32"/>
    </row>
    <row r="359" spans="1:14" outlineLevel="1" x14ac:dyDescent="0.25">
      <c r="A359" s="47" t="s">
        <v>694</v>
      </c>
      <c r="B359" s="74" t="s">
        <v>665</v>
      </c>
      <c r="H359" s="31"/>
      <c r="I359" s="32"/>
      <c r="J359" s="32"/>
      <c r="K359" s="32"/>
      <c r="L359" s="32"/>
      <c r="M359" s="32"/>
      <c r="N359" s="32"/>
    </row>
    <row r="360" spans="1:14" outlineLevel="1" x14ac:dyDescent="0.25">
      <c r="A360" s="47" t="s">
        <v>695</v>
      </c>
      <c r="B360" s="74" t="s">
        <v>665</v>
      </c>
      <c r="H360" s="31"/>
      <c r="I360" s="32"/>
      <c r="J360" s="32"/>
      <c r="K360" s="32"/>
      <c r="L360" s="32"/>
      <c r="M360" s="32"/>
      <c r="N360" s="32"/>
    </row>
    <row r="361" spans="1:14" outlineLevel="1" x14ac:dyDescent="0.25">
      <c r="A361" s="47" t="s">
        <v>696</v>
      </c>
      <c r="B361" s="74" t="s">
        <v>665</v>
      </c>
      <c r="H361" s="31"/>
      <c r="I361" s="32"/>
      <c r="J361" s="32"/>
      <c r="K361" s="32"/>
      <c r="L361" s="32"/>
      <c r="M361" s="32"/>
      <c r="N361" s="32"/>
    </row>
    <row r="362" spans="1:14" outlineLevel="1" x14ac:dyDescent="0.25">
      <c r="A362" s="47" t="s">
        <v>697</v>
      </c>
      <c r="B362" s="74" t="s">
        <v>665</v>
      </c>
      <c r="H362" s="31"/>
      <c r="I362" s="32"/>
      <c r="J362" s="32"/>
      <c r="K362" s="32"/>
      <c r="L362" s="32"/>
      <c r="M362" s="32"/>
      <c r="N362" s="32"/>
    </row>
    <row r="363" spans="1:14" outlineLevel="1" x14ac:dyDescent="0.25">
      <c r="A363" s="47" t="s">
        <v>698</v>
      </c>
      <c r="B363" s="74" t="s">
        <v>665</v>
      </c>
      <c r="H363" s="31"/>
      <c r="I363" s="32"/>
      <c r="J363" s="32"/>
      <c r="K363" s="32"/>
      <c r="L363" s="32"/>
      <c r="M363" s="32"/>
      <c r="N363" s="32"/>
    </row>
    <row r="364" spans="1:14" outlineLevel="1" x14ac:dyDescent="0.25">
      <c r="A364" s="47" t="s">
        <v>699</v>
      </c>
      <c r="B364" s="74" t="s">
        <v>665</v>
      </c>
      <c r="H364" s="31"/>
      <c r="I364" s="32"/>
      <c r="J364" s="32"/>
      <c r="K364" s="32"/>
      <c r="L364" s="32"/>
      <c r="M364" s="32"/>
      <c r="N364" s="32"/>
    </row>
    <row r="365" spans="1:14" outlineLevel="1" x14ac:dyDescent="0.25">
      <c r="A365" s="47" t="s">
        <v>700</v>
      </c>
      <c r="B365" s="74" t="s">
        <v>665</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17584AAA-72EF-47EE-BE73-3DC34AD32BF1}"/>
    <hyperlink ref="C30" r:id="rId6" display="https://www.coveredbondlabel.com/issuer/93-bawag" xr:uid="{D54A36C2-1BA7-42EE-98BD-C28E8D9B1527}"/>
    <hyperlink ref="C229" r:id="rId7" display="https://www.coveredbondlabel.com/issuer/93-bawag" xr:uid="{CB2B0F58-863F-40AA-A3B5-F9D438CFD6C4}"/>
    <hyperlink ref="C242" r:id="rId8" display="https://www.bawaggroup.com/en/esg" xr:uid="{7FF69966-3957-4E51-906A-83FD352E54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zoomScale="85" zoomScaleNormal="85" workbookViewId="0">
      <selection activeCell="C16" sqref="C16"/>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746</v>
      </c>
      <c r="B1" s="1"/>
      <c r="C1" s="31"/>
      <c r="D1" s="31"/>
      <c r="E1" s="31"/>
      <c r="F1" s="22" t="s">
        <v>170</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171</v>
      </c>
      <c r="C3" s="105" t="s">
        <v>339</v>
      </c>
      <c r="D3" s="35"/>
      <c r="E3" s="35"/>
      <c r="F3" s="35"/>
      <c r="G3" s="35"/>
      <c r="H3" s="2"/>
      <c r="L3" s="31"/>
      <c r="M3" s="31"/>
    </row>
    <row r="4" spans="1:14" ht="15.75" thickBot="1" x14ac:dyDescent="0.3">
      <c r="H4" s="2"/>
      <c r="L4" s="31"/>
      <c r="M4" s="31"/>
    </row>
    <row r="5" spans="1:14" ht="18.75" x14ac:dyDescent="0.25">
      <c r="B5" s="38" t="s">
        <v>747</v>
      </c>
      <c r="C5" s="37"/>
      <c r="E5" s="39"/>
      <c r="F5" s="39"/>
      <c r="H5" s="2"/>
      <c r="L5" s="31"/>
      <c r="M5" s="31"/>
    </row>
    <row r="6" spans="1:14" ht="15.75" thickBot="1" x14ac:dyDescent="0.3">
      <c r="B6" s="42" t="s">
        <v>748</v>
      </c>
      <c r="H6" s="2"/>
      <c r="L6" s="31"/>
      <c r="M6" s="31"/>
    </row>
    <row r="7" spans="1:14" s="116" customFormat="1" x14ac:dyDescent="0.25">
      <c r="A7" s="34"/>
      <c r="B7" s="115"/>
      <c r="C7" s="34"/>
      <c r="D7" s="34"/>
      <c r="E7" s="34"/>
      <c r="F7" s="34"/>
      <c r="G7" s="31"/>
      <c r="H7" s="2"/>
      <c r="I7" s="34"/>
      <c r="J7" s="34"/>
      <c r="K7" s="34"/>
      <c r="L7" s="31"/>
      <c r="M7" s="31"/>
      <c r="N7" s="31"/>
    </row>
    <row r="8" spans="1:14" ht="37.5" x14ac:dyDescent="0.25">
      <c r="A8" s="44" t="s">
        <v>180</v>
      </c>
      <c r="B8" s="44" t="s">
        <v>748</v>
      </c>
      <c r="C8" s="45"/>
      <c r="D8" s="45"/>
      <c r="E8" s="45"/>
      <c r="F8" s="45"/>
      <c r="G8" s="46"/>
      <c r="H8" s="2"/>
      <c r="I8" s="51"/>
      <c r="J8" s="39"/>
      <c r="K8" s="39"/>
      <c r="L8" s="39"/>
      <c r="M8" s="39"/>
    </row>
    <row r="9" spans="1:14" ht="15" customHeight="1" x14ac:dyDescent="0.25">
      <c r="A9" s="56"/>
      <c r="B9" s="57" t="s">
        <v>749</v>
      </c>
      <c r="C9" s="56"/>
      <c r="D9" s="56"/>
      <c r="E9" s="56"/>
      <c r="F9" s="59"/>
      <c r="G9" s="59"/>
      <c r="H9" s="2"/>
      <c r="I9" s="51"/>
      <c r="J9" s="77"/>
      <c r="K9" s="77"/>
      <c r="L9" s="77"/>
      <c r="M9" s="78"/>
      <c r="N9" s="78"/>
    </row>
    <row r="10" spans="1:14" x14ac:dyDescent="0.25">
      <c r="A10" s="47" t="s">
        <v>750</v>
      </c>
      <c r="B10" s="47" t="s">
        <v>751</v>
      </c>
      <c r="C10" s="138">
        <v>4041</v>
      </c>
      <c r="E10" s="51"/>
      <c r="F10" s="51"/>
      <c r="H10" s="2"/>
      <c r="I10" s="51"/>
      <c r="L10" s="51"/>
      <c r="M10" s="51"/>
    </row>
    <row r="11" spans="1:14" outlineLevel="1" x14ac:dyDescent="0.25">
      <c r="A11" s="47" t="s">
        <v>752</v>
      </c>
      <c r="B11" s="106" t="s">
        <v>701</v>
      </c>
      <c r="C11" s="108"/>
      <c r="E11" s="51"/>
      <c r="F11" s="51"/>
      <c r="H11" s="2"/>
      <c r="I11" s="51"/>
      <c r="L11" s="51"/>
      <c r="M11" s="51"/>
    </row>
    <row r="12" spans="1:14" outlineLevel="1" x14ac:dyDescent="0.25">
      <c r="A12" s="47" t="s">
        <v>753</v>
      </c>
      <c r="B12" s="106" t="s">
        <v>702</v>
      </c>
      <c r="C12" s="108"/>
      <c r="E12" s="51"/>
      <c r="F12" s="51"/>
      <c r="H12" s="2"/>
      <c r="I12" s="51"/>
      <c r="L12" s="51"/>
      <c r="M12" s="51"/>
    </row>
    <row r="13" spans="1:14" outlineLevel="1" x14ac:dyDescent="0.25">
      <c r="A13" s="47" t="s">
        <v>754</v>
      </c>
      <c r="E13" s="51"/>
      <c r="F13" s="51"/>
      <c r="H13" s="2"/>
      <c r="I13" s="51"/>
      <c r="L13" s="51"/>
      <c r="M13" s="51"/>
    </row>
    <row r="14" spans="1:14" outlineLevel="1" x14ac:dyDescent="0.25">
      <c r="A14" s="47" t="s">
        <v>755</v>
      </c>
      <c r="E14" s="51"/>
      <c r="F14" s="51"/>
      <c r="H14" s="2"/>
      <c r="I14" s="51"/>
      <c r="L14" s="51"/>
      <c r="M14" s="51"/>
    </row>
    <row r="15" spans="1:14" outlineLevel="1" x14ac:dyDescent="0.25">
      <c r="A15" s="47" t="s">
        <v>756</v>
      </c>
      <c r="E15" s="51"/>
      <c r="F15" s="51"/>
      <c r="H15" s="2"/>
      <c r="I15" s="51"/>
      <c r="L15" s="51"/>
      <c r="M15" s="51"/>
    </row>
    <row r="16" spans="1:14" outlineLevel="1" x14ac:dyDescent="0.25">
      <c r="A16" s="47" t="s">
        <v>757</v>
      </c>
      <c r="E16" s="51"/>
      <c r="F16" s="51"/>
      <c r="H16" s="2"/>
      <c r="I16" s="51"/>
      <c r="L16" s="51"/>
      <c r="M16" s="51"/>
    </row>
    <row r="17" spans="1:14" outlineLevel="1" x14ac:dyDescent="0.25">
      <c r="A17" s="47" t="s">
        <v>758</v>
      </c>
      <c r="E17" s="51"/>
      <c r="F17" s="51"/>
      <c r="H17" s="2"/>
      <c r="I17" s="51"/>
      <c r="L17" s="51"/>
      <c r="M17" s="51"/>
    </row>
    <row r="18" spans="1:14" x14ac:dyDescent="0.25">
      <c r="A18" s="56"/>
      <c r="B18" s="56" t="s">
        <v>759</v>
      </c>
      <c r="C18" s="56" t="s">
        <v>744</v>
      </c>
      <c r="D18" s="56" t="s">
        <v>760</v>
      </c>
      <c r="E18" s="56"/>
      <c r="F18" s="56" t="s">
        <v>761</v>
      </c>
      <c r="G18" s="56" t="s">
        <v>762</v>
      </c>
      <c r="H18" s="2"/>
      <c r="I18" s="112"/>
      <c r="J18" s="77"/>
      <c r="K18" s="77"/>
      <c r="L18" s="39"/>
      <c r="M18" s="77"/>
      <c r="N18" s="77"/>
    </row>
    <row r="19" spans="1:14" x14ac:dyDescent="0.25">
      <c r="A19" s="47" t="s">
        <v>763</v>
      </c>
      <c r="B19" s="47" t="s">
        <v>764</v>
      </c>
      <c r="C19" s="114">
        <v>642.76236537490797</v>
      </c>
      <c r="D19" s="145"/>
      <c r="E19" s="145"/>
      <c r="F19" s="147"/>
      <c r="G19" s="147"/>
      <c r="H19" s="2"/>
      <c r="I19" s="51"/>
      <c r="L19" s="77"/>
      <c r="M19" s="78"/>
      <c r="N19" s="78"/>
    </row>
    <row r="20" spans="1:14" x14ac:dyDescent="0.25">
      <c r="A20" s="77"/>
      <c r="B20" s="112"/>
      <c r="C20" s="145"/>
      <c r="D20" s="145"/>
      <c r="E20" s="145"/>
      <c r="F20" s="147"/>
      <c r="G20" s="147"/>
      <c r="H20" s="2"/>
      <c r="I20" s="112"/>
      <c r="J20" s="77"/>
      <c r="K20" s="77"/>
      <c r="L20" s="77"/>
      <c r="M20" s="78"/>
      <c r="N20" s="78"/>
    </row>
    <row r="21" spans="1:14" x14ac:dyDescent="0.25">
      <c r="B21" s="47" t="s">
        <v>745</v>
      </c>
      <c r="C21" s="77"/>
      <c r="D21" s="77"/>
      <c r="E21" s="77"/>
      <c r="F21" s="78"/>
      <c r="G21" s="78"/>
      <c r="H21" s="2"/>
      <c r="I21" s="51"/>
      <c r="J21" s="77"/>
      <c r="K21" s="77"/>
      <c r="L21" s="77"/>
      <c r="M21" s="78"/>
      <c r="N21" s="78"/>
    </row>
    <row r="22" spans="1:14" x14ac:dyDescent="0.25">
      <c r="A22" s="47" t="s">
        <v>765</v>
      </c>
      <c r="B22" s="130" t="s">
        <v>1025</v>
      </c>
      <c r="C22" s="114">
        <v>61.780909899999997</v>
      </c>
      <c r="D22" s="138">
        <v>1167</v>
      </c>
      <c r="E22" s="51"/>
      <c r="F22" s="69">
        <f>IF($C$37=0,"",IF(C22="[for completion]","",C22/$C$37))</f>
        <v>2.3785649202736722E-2</v>
      </c>
      <c r="G22" s="69">
        <f>IF($D$37=0,"",IF(D22="[for completion]","",D22/$D$37))</f>
        <v>0.28878990348923533</v>
      </c>
      <c r="H22" s="2"/>
      <c r="I22" s="51"/>
      <c r="L22" s="51"/>
      <c r="M22" s="70"/>
      <c r="N22" s="70"/>
    </row>
    <row r="23" spans="1:14" x14ac:dyDescent="0.25">
      <c r="A23" s="47" t="s">
        <v>766</v>
      </c>
      <c r="B23" s="130" t="s">
        <v>1026</v>
      </c>
      <c r="C23" s="114">
        <v>236.88504737000014</v>
      </c>
      <c r="D23" s="138">
        <v>1312</v>
      </c>
      <c r="E23" s="51"/>
      <c r="F23" s="69">
        <f t="shared" ref="F23:F36" si="0">IF($C$37=0,"",IF(C23="[for completion]","",C23/$C$37))</f>
        <v>9.1200738986145849E-2</v>
      </c>
      <c r="G23" s="69">
        <f t="shared" ref="G23:G36" si="1">IF($D$37=0,"",IF(D23="[for completion]","",D23/$D$37))</f>
        <v>0.32467211086364761</v>
      </c>
      <c r="H23" s="2"/>
      <c r="I23" s="51"/>
      <c r="L23" s="51"/>
      <c r="M23" s="70"/>
      <c r="N23" s="70"/>
    </row>
    <row r="24" spans="1:14" x14ac:dyDescent="0.25">
      <c r="A24" s="47" t="s">
        <v>767</v>
      </c>
      <c r="B24" s="130" t="s">
        <v>1027</v>
      </c>
      <c r="C24" s="114">
        <v>236.63001186999981</v>
      </c>
      <c r="D24" s="138">
        <v>605</v>
      </c>
      <c r="F24" s="69">
        <f t="shared" si="0"/>
        <v>9.1102550323222772E-2</v>
      </c>
      <c r="G24" s="69">
        <f t="shared" si="1"/>
        <v>0.14971541697599605</v>
      </c>
      <c r="H24" s="2"/>
      <c r="I24" s="51"/>
      <c r="M24" s="70"/>
      <c r="N24" s="70"/>
    </row>
    <row r="25" spans="1:14" x14ac:dyDescent="0.25">
      <c r="A25" s="47" t="s">
        <v>768</v>
      </c>
      <c r="B25" s="130" t="s">
        <v>1028</v>
      </c>
      <c r="C25" s="114">
        <v>359.32464623999988</v>
      </c>
      <c r="D25" s="138">
        <v>513</v>
      </c>
      <c r="E25" s="66"/>
      <c r="F25" s="69">
        <f t="shared" si="0"/>
        <v>0.13833998235370937</v>
      </c>
      <c r="G25" s="69">
        <f t="shared" si="1"/>
        <v>0.12694877505567928</v>
      </c>
      <c r="H25" s="2"/>
      <c r="I25" s="51"/>
      <c r="L25" s="66"/>
      <c r="M25" s="70"/>
      <c r="N25" s="70"/>
    </row>
    <row r="26" spans="1:14" x14ac:dyDescent="0.25">
      <c r="A26" s="47" t="s">
        <v>769</v>
      </c>
      <c r="B26" s="130" t="s">
        <v>1029</v>
      </c>
      <c r="C26" s="114">
        <v>769.13283627999988</v>
      </c>
      <c r="D26" s="138">
        <v>394</v>
      </c>
      <c r="E26" s="66"/>
      <c r="F26" s="69">
        <f t="shared" si="0"/>
        <v>0.29611612816440591</v>
      </c>
      <c r="G26" s="69">
        <f t="shared" si="1"/>
        <v>9.7500618658747831E-2</v>
      </c>
      <c r="H26" s="2"/>
      <c r="I26" s="51"/>
      <c r="L26" s="66"/>
      <c r="M26" s="70"/>
      <c r="N26" s="70"/>
    </row>
    <row r="27" spans="1:14" x14ac:dyDescent="0.25">
      <c r="A27" s="47" t="s">
        <v>770</v>
      </c>
      <c r="B27" s="130" t="s">
        <v>1030</v>
      </c>
      <c r="C27" s="114">
        <v>933.64926681999987</v>
      </c>
      <c r="D27" s="138">
        <v>50</v>
      </c>
      <c r="E27" s="66"/>
      <c r="F27" s="69">
        <f t="shared" si="0"/>
        <v>0.35945495096977931</v>
      </c>
      <c r="G27" s="69">
        <f t="shared" si="1"/>
        <v>1.2373174956693888E-2</v>
      </c>
      <c r="H27" s="2"/>
      <c r="I27" s="51"/>
      <c r="L27" s="66"/>
      <c r="M27" s="70"/>
      <c r="N27" s="70"/>
    </row>
    <row r="28" spans="1:14" x14ac:dyDescent="0.25">
      <c r="A28" s="47" t="s">
        <v>771</v>
      </c>
      <c r="B28" s="130" t="s">
        <v>735</v>
      </c>
      <c r="C28" s="114">
        <v>0</v>
      </c>
      <c r="D28" s="138">
        <v>0</v>
      </c>
      <c r="E28" s="66"/>
      <c r="F28" s="69">
        <f t="shared" si="0"/>
        <v>0</v>
      </c>
      <c r="G28" s="69">
        <f t="shared" si="1"/>
        <v>0</v>
      </c>
      <c r="H28" s="2"/>
      <c r="I28" s="51"/>
      <c r="L28" s="66"/>
      <c r="M28" s="70"/>
      <c r="N28" s="70"/>
    </row>
    <row r="29" spans="1:14" x14ac:dyDescent="0.25">
      <c r="A29" s="47" t="s">
        <v>772</v>
      </c>
      <c r="B29" s="130" t="s">
        <v>735</v>
      </c>
      <c r="C29" s="114">
        <v>0</v>
      </c>
      <c r="D29" s="138">
        <v>0</v>
      </c>
      <c r="E29" s="66"/>
      <c r="F29" s="69">
        <f t="shared" si="0"/>
        <v>0</v>
      </c>
      <c r="G29" s="69">
        <f t="shared" si="1"/>
        <v>0</v>
      </c>
      <c r="H29" s="2"/>
      <c r="I29" s="51"/>
      <c r="L29" s="66"/>
      <c r="M29" s="70"/>
      <c r="N29" s="70"/>
    </row>
    <row r="30" spans="1:14" x14ac:dyDescent="0.25">
      <c r="A30" s="47" t="s">
        <v>773</v>
      </c>
      <c r="B30" s="130" t="s">
        <v>735</v>
      </c>
      <c r="C30" s="114">
        <v>0</v>
      </c>
      <c r="D30" s="138">
        <v>0</v>
      </c>
      <c r="E30" s="66"/>
      <c r="F30" s="69">
        <f t="shared" si="0"/>
        <v>0</v>
      </c>
      <c r="G30" s="69">
        <f t="shared" si="1"/>
        <v>0</v>
      </c>
      <c r="H30" s="2"/>
      <c r="I30" s="51"/>
      <c r="L30" s="66"/>
      <c r="M30" s="70"/>
      <c r="N30" s="70"/>
    </row>
    <row r="31" spans="1:14" x14ac:dyDescent="0.25">
      <c r="A31" s="47" t="s">
        <v>774</v>
      </c>
      <c r="B31" s="130" t="s">
        <v>735</v>
      </c>
      <c r="C31" s="114">
        <v>0</v>
      </c>
      <c r="D31" s="138">
        <v>0</v>
      </c>
      <c r="E31" s="66"/>
      <c r="F31" s="69">
        <f t="shared" si="0"/>
        <v>0</v>
      </c>
      <c r="G31" s="69">
        <f t="shared" si="1"/>
        <v>0</v>
      </c>
      <c r="H31" s="2"/>
      <c r="I31" s="51"/>
      <c r="L31" s="66"/>
      <c r="M31" s="70"/>
      <c r="N31" s="70"/>
    </row>
    <row r="32" spans="1:14" x14ac:dyDescent="0.25">
      <c r="A32" s="47" t="s">
        <v>775</v>
      </c>
      <c r="B32" s="130" t="s">
        <v>735</v>
      </c>
      <c r="C32" s="114">
        <v>0</v>
      </c>
      <c r="D32" s="138">
        <v>0</v>
      </c>
      <c r="E32" s="66"/>
      <c r="F32" s="69">
        <f t="shared" si="0"/>
        <v>0</v>
      </c>
      <c r="G32" s="69">
        <f t="shared" si="1"/>
        <v>0</v>
      </c>
      <c r="H32" s="2"/>
      <c r="I32" s="51"/>
      <c r="L32" s="66"/>
      <c r="M32" s="70"/>
      <c r="N32" s="70"/>
    </row>
    <row r="33" spans="1:14" x14ac:dyDescent="0.25">
      <c r="A33" s="47" t="s">
        <v>776</v>
      </c>
      <c r="B33" s="130" t="s">
        <v>735</v>
      </c>
      <c r="C33" s="114">
        <v>0</v>
      </c>
      <c r="D33" s="138">
        <v>0</v>
      </c>
      <c r="E33" s="66"/>
      <c r="F33" s="69">
        <f t="shared" si="0"/>
        <v>0</v>
      </c>
      <c r="G33" s="69">
        <f t="shared" si="1"/>
        <v>0</v>
      </c>
      <c r="H33" s="2"/>
      <c r="I33" s="51"/>
      <c r="L33" s="66"/>
      <c r="M33" s="70"/>
      <c r="N33" s="70"/>
    </row>
    <row r="34" spans="1:14" x14ac:dyDescent="0.25">
      <c r="A34" s="47" t="s">
        <v>777</v>
      </c>
      <c r="B34" s="130" t="s">
        <v>735</v>
      </c>
      <c r="C34" s="114">
        <v>0</v>
      </c>
      <c r="D34" s="138">
        <v>0</v>
      </c>
      <c r="E34" s="66"/>
      <c r="F34" s="69">
        <f t="shared" si="0"/>
        <v>0</v>
      </c>
      <c r="G34" s="69">
        <f t="shared" si="1"/>
        <v>0</v>
      </c>
      <c r="H34" s="2"/>
      <c r="I34" s="51"/>
      <c r="L34" s="66"/>
      <c r="M34" s="70"/>
      <c r="N34" s="70"/>
    </row>
    <row r="35" spans="1:14" x14ac:dyDescent="0.25">
      <c r="A35" s="47" t="s">
        <v>778</v>
      </c>
      <c r="B35" s="130" t="s">
        <v>735</v>
      </c>
      <c r="C35" s="114">
        <v>0</v>
      </c>
      <c r="D35" s="138">
        <v>0</v>
      </c>
      <c r="E35" s="66"/>
      <c r="F35" s="69">
        <f t="shared" si="0"/>
        <v>0</v>
      </c>
      <c r="G35" s="69">
        <f t="shared" si="1"/>
        <v>0</v>
      </c>
      <c r="H35" s="2"/>
      <c r="I35" s="51"/>
      <c r="L35" s="66"/>
      <c r="M35" s="70"/>
      <c r="N35" s="70"/>
    </row>
    <row r="36" spans="1:14" x14ac:dyDescent="0.25">
      <c r="A36" s="47" t="s">
        <v>779</v>
      </c>
      <c r="B36" s="130" t="s">
        <v>735</v>
      </c>
      <c r="C36" s="114">
        <v>0</v>
      </c>
      <c r="D36" s="138">
        <v>0</v>
      </c>
      <c r="E36" s="66"/>
      <c r="F36" s="69">
        <f t="shared" si="0"/>
        <v>0</v>
      </c>
      <c r="G36" s="69">
        <f t="shared" si="1"/>
        <v>0</v>
      </c>
      <c r="H36" s="2"/>
      <c r="I36" s="51"/>
      <c r="L36" s="66"/>
      <c r="M36" s="70"/>
      <c r="N36" s="70"/>
    </row>
    <row r="37" spans="1:14" x14ac:dyDescent="0.25">
      <c r="A37" s="47" t="s">
        <v>780</v>
      </c>
      <c r="B37" s="71" t="s">
        <v>259</v>
      </c>
      <c r="C37" s="72">
        <f>SUM(C22:C36)</f>
        <v>2597.4027184799997</v>
      </c>
      <c r="D37" s="113">
        <f>SUM(D22:D36)</f>
        <v>4041</v>
      </c>
      <c r="E37" s="66"/>
      <c r="F37" s="73">
        <f>SUM(F22:F36)</f>
        <v>1</v>
      </c>
      <c r="G37" s="73">
        <f>SUM(G22:G36)</f>
        <v>1</v>
      </c>
      <c r="H37" s="2"/>
      <c r="I37" s="117"/>
      <c r="J37" s="51"/>
      <c r="K37" s="51"/>
      <c r="L37" s="66"/>
      <c r="M37" s="75"/>
      <c r="N37" s="75"/>
    </row>
    <row r="38" spans="1:14" x14ac:dyDescent="0.25">
      <c r="A38" s="56"/>
      <c r="B38" s="57" t="s">
        <v>781</v>
      </c>
      <c r="C38" s="56" t="s">
        <v>219</v>
      </c>
      <c r="D38" s="56"/>
      <c r="E38" s="58"/>
      <c r="F38" s="56" t="s">
        <v>761</v>
      </c>
      <c r="G38" s="56"/>
      <c r="H38" s="2"/>
      <c r="I38" s="112"/>
      <c r="J38" s="77"/>
      <c r="K38" s="77"/>
      <c r="L38" s="39"/>
      <c r="M38" s="77"/>
      <c r="N38" s="77"/>
    </row>
    <row r="39" spans="1:14" x14ac:dyDescent="0.25">
      <c r="A39" s="47" t="s">
        <v>782</v>
      </c>
      <c r="B39" s="60" t="s">
        <v>783</v>
      </c>
      <c r="C39" s="114">
        <v>2597402718.4800019</v>
      </c>
      <c r="E39" s="118"/>
      <c r="F39" s="69">
        <f>IF($C$42=0,"",IF(C39="[for completion]","",C39/$C$42))</f>
        <v>1</v>
      </c>
      <c r="G39" s="68"/>
      <c r="H39" s="2"/>
      <c r="I39" s="51"/>
      <c r="L39" s="118"/>
      <c r="M39" s="70"/>
      <c r="N39" s="68"/>
    </row>
    <row r="40" spans="1:14" x14ac:dyDescent="0.25">
      <c r="A40" s="47" t="s">
        <v>784</v>
      </c>
      <c r="B40" s="60" t="s">
        <v>785</v>
      </c>
      <c r="C40" s="114">
        <v>0</v>
      </c>
      <c r="E40" s="118"/>
      <c r="F40" s="69">
        <f>IF($C$42=0,"",IF(C40="[for completion]","",C40/$C$42))</f>
        <v>0</v>
      </c>
      <c r="G40" s="68"/>
      <c r="H40" s="2"/>
      <c r="I40" s="51"/>
      <c r="L40" s="118"/>
      <c r="M40" s="70"/>
      <c r="N40" s="68"/>
    </row>
    <row r="41" spans="1:14" x14ac:dyDescent="0.25">
      <c r="A41" s="47" t="s">
        <v>786</v>
      </c>
      <c r="B41" s="60" t="s">
        <v>257</v>
      </c>
      <c r="C41" s="114">
        <v>0</v>
      </c>
      <c r="E41" s="66"/>
      <c r="F41" s="69">
        <f>IF($C$42=0,"",IF(C41="[for completion]","",C41/$C$42))</f>
        <v>0</v>
      </c>
      <c r="G41" s="68"/>
      <c r="H41" s="2"/>
      <c r="I41" s="51"/>
      <c r="L41" s="66"/>
      <c r="M41" s="70"/>
      <c r="N41" s="68"/>
    </row>
    <row r="42" spans="1:14" x14ac:dyDescent="0.25">
      <c r="A42" s="47" t="s">
        <v>787</v>
      </c>
      <c r="B42" s="71" t="s">
        <v>259</v>
      </c>
      <c r="C42" s="72">
        <f>SUM(C39:C41)</f>
        <v>2597402718.4800019</v>
      </c>
      <c r="D42" s="51"/>
      <c r="E42" s="66"/>
      <c r="F42" s="73">
        <f>SUM(F39:F41)</f>
        <v>1</v>
      </c>
      <c r="G42" s="68"/>
      <c r="H42" s="2"/>
      <c r="I42" s="51"/>
      <c r="L42" s="66"/>
      <c r="M42" s="70"/>
      <c r="N42" s="68"/>
    </row>
    <row r="43" spans="1:14" outlineLevel="1" x14ac:dyDescent="0.25">
      <c r="A43" s="47" t="s">
        <v>788</v>
      </c>
      <c r="B43" s="117"/>
      <c r="C43" s="51"/>
      <c r="D43" s="51"/>
      <c r="E43" s="66"/>
      <c r="F43" s="75"/>
      <c r="G43" s="68"/>
      <c r="H43" s="2"/>
      <c r="I43" s="51"/>
      <c r="L43" s="66"/>
      <c r="M43" s="70"/>
      <c r="N43" s="68"/>
    </row>
    <row r="44" spans="1:14" outlineLevel="1" x14ac:dyDescent="0.25">
      <c r="A44" s="47" t="s">
        <v>789</v>
      </c>
      <c r="B44" s="117"/>
      <c r="C44" s="51"/>
      <c r="D44" s="51"/>
      <c r="E44" s="66"/>
      <c r="F44" s="75"/>
      <c r="G44" s="68"/>
      <c r="H44" s="2"/>
      <c r="I44" s="51"/>
      <c r="L44" s="66"/>
      <c r="M44" s="70"/>
      <c r="N44" s="68"/>
    </row>
    <row r="45" spans="1:14" outlineLevel="1" x14ac:dyDescent="0.25">
      <c r="A45" s="47" t="s">
        <v>790</v>
      </c>
      <c r="B45" s="51"/>
      <c r="E45" s="66"/>
      <c r="F45" s="70"/>
      <c r="G45" s="68"/>
      <c r="H45" s="2"/>
      <c r="I45" s="51"/>
      <c r="L45" s="66"/>
      <c r="M45" s="70"/>
      <c r="N45" s="68"/>
    </row>
    <row r="46" spans="1:14" outlineLevel="1" x14ac:dyDescent="0.25">
      <c r="A46" s="47" t="s">
        <v>791</v>
      </c>
      <c r="B46" s="51"/>
      <c r="E46" s="66"/>
      <c r="F46" s="70"/>
      <c r="G46" s="68"/>
      <c r="H46" s="2"/>
      <c r="I46" s="51"/>
      <c r="L46" s="66"/>
      <c r="M46" s="70"/>
      <c r="N46" s="68"/>
    </row>
    <row r="47" spans="1:14" outlineLevel="1" x14ac:dyDescent="0.25">
      <c r="A47" s="47" t="s">
        <v>792</v>
      </c>
      <c r="B47" s="51"/>
      <c r="E47" s="66"/>
      <c r="F47" s="70"/>
      <c r="G47" s="68"/>
      <c r="H47" s="2"/>
      <c r="I47" s="51"/>
      <c r="L47" s="66"/>
      <c r="M47" s="70"/>
      <c r="N47" s="68"/>
    </row>
    <row r="48" spans="1:14" ht="15" customHeight="1" x14ac:dyDescent="0.25">
      <c r="A48" s="56"/>
      <c r="B48" s="57" t="s">
        <v>703</v>
      </c>
      <c r="C48" s="56" t="s">
        <v>761</v>
      </c>
      <c r="D48" s="56"/>
      <c r="E48" s="58"/>
      <c r="F48" s="59"/>
      <c r="G48" s="59"/>
      <c r="H48" s="2"/>
      <c r="I48" s="112"/>
      <c r="J48" s="77"/>
      <c r="K48" s="77"/>
      <c r="L48" s="39"/>
      <c r="M48" s="78"/>
      <c r="N48" s="78"/>
    </row>
    <row r="49" spans="1:14" x14ac:dyDescent="0.25">
      <c r="A49" s="47" t="s">
        <v>793</v>
      </c>
      <c r="B49" s="109" t="s">
        <v>704</v>
      </c>
      <c r="C49" s="119">
        <f>SUM(C50:C76)</f>
        <v>1</v>
      </c>
      <c r="G49" s="34"/>
      <c r="H49" s="2"/>
      <c r="I49" s="39"/>
      <c r="N49" s="34"/>
    </row>
    <row r="50" spans="1:14" x14ac:dyDescent="0.25">
      <c r="A50" s="47" t="s">
        <v>794</v>
      </c>
      <c r="B50" s="47" t="s">
        <v>705</v>
      </c>
      <c r="C50" s="110">
        <v>0.90749100778618708</v>
      </c>
      <c r="G50" s="34"/>
      <c r="H50" s="2"/>
      <c r="N50" s="34"/>
    </row>
    <row r="51" spans="1:14" x14ac:dyDescent="0.25">
      <c r="A51" s="47" t="s">
        <v>795</v>
      </c>
      <c r="B51" s="47" t="s">
        <v>706</v>
      </c>
      <c r="C51" s="110">
        <v>0</v>
      </c>
      <c r="G51" s="34"/>
      <c r="H51" s="2"/>
      <c r="N51" s="34"/>
    </row>
    <row r="52" spans="1:14" x14ac:dyDescent="0.25">
      <c r="A52" s="47" t="s">
        <v>796</v>
      </c>
      <c r="B52" s="47" t="s">
        <v>707</v>
      </c>
      <c r="C52" s="110">
        <v>0</v>
      </c>
      <c r="G52" s="34"/>
      <c r="H52" s="2"/>
      <c r="N52" s="34"/>
    </row>
    <row r="53" spans="1:14" x14ac:dyDescent="0.25">
      <c r="A53" s="47" t="s">
        <v>797</v>
      </c>
      <c r="B53" s="47" t="s">
        <v>708</v>
      </c>
      <c r="C53" s="110">
        <v>0</v>
      </c>
      <c r="G53" s="34"/>
      <c r="H53" s="2"/>
      <c r="N53" s="34"/>
    </row>
    <row r="54" spans="1:14" x14ac:dyDescent="0.25">
      <c r="A54" s="47" t="s">
        <v>798</v>
      </c>
      <c r="B54" s="47" t="s">
        <v>709</v>
      </c>
      <c r="C54" s="110">
        <v>0</v>
      </c>
      <c r="G54" s="34"/>
      <c r="H54" s="2"/>
      <c r="N54" s="34"/>
    </row>
    <row r="55" spans="1:14" x14ac:dyDescent="0.25">
      <c r="A55" s="47" t="s">
        <v>799</v>
      </c>
      <c r="B55" s="47" t="s">
        <v>710</v>
      </c>
      <c r="C55" s="110">
        <v>0</v>
      </c>
      <c r="G55" s="34"/>
      <c r="H55" s="2"/>
      <c r="N55" s="34"/>
    </row>
    <row r="56" spans="1:14" x14ac:dyDescent="0.25">
      <c r="A56" s="47" t="s">
        <v>800</v>
      </c>
      <c r="B56" s="47" t="s">
        <v>711</v>
      </c>
      <c r="C56" s="110">
        <v>0</v>
      </c>
      <c r="G56" s="34"/>
      <c r="H56" s="2"/>
      <c r="N56" s="34"/>
    </row>
    <row r="57" spans="1:14" x14ac:dyDescent="0.25">
      <c r="A57" s="47" t="s">
        <v>801</v>
      </c>
      <c r="B57" s="47" t="s">
        <v>712</v>
      </c>
      <c r="C57" s="110">
        <v>0</v>
      </c>
      <c r="G57" s="34"/>
      <c r="H57" s="2"/>
      <c r="N57" s="34"/>
    </row>
    <row r="58" spans="1:14" x14ac:dyDescent="0.25">
      <c r="A58" s="47" t="s">
        <v>802</v>
      </c>
      <c r="B58" s="47" t="s">
        <v>713</v>
      </c>
      <c r="C58" s="110">
        <v>0</v>
      </c>
      <c r="G58" s="34"/>
      <c r="H58" s="2"/>
      <c r="N58" s="34"/>
    </row>
    <row r="59" spans="1:14" x14ac:dyDescent="0.25">
      <c r="A59" s="47" t="s">
        <v>803</v>
      </c>
      <c r="B59" s="47" t="s">
        <v>714</v>
      </c>
      <c r="C59" s="110">
        <v>7.3258993111147808E-2</v>
      </c>
      <c r="G59" s="34"/>
      <c r="H59" s="2"/>
      <c r="N59" s="34"/>
    </row>
    <row r="60" spans="1:14" x14ac:dyDescent="0.25">
      <c r="A60" s="47" t="s">
        <v>804</v>
      </c>
      <c r="B60" s="47" t="s">
        <v>715</v>
      </c>
      <c r="C60" s="110">
        <v>1.9249999102665127E-2</v>
      </c>
      <c r="G60" s="34"/>
      <c r="H60" s="2"/>
      <c r="N60" s="34"/>
    </row>
    <row r="61" spans="1:14" x14ac:dyDescent="0.25">
      <c r="A61" s="47" t="s">
        <v>805</v>
      </c>
      <c r="B61" s="47" t="s">
        <v>716</v>
      </c>
      <c r="C61" s="110">
        <v>0</v>
      </c>
      <c r="G61" s="34"/>
      <c r="H61" s="2"/>
      <c r="N61" s="34"/>
    </row>
    <row r="62" spans="1:14" x14ac:dyDescent="0.25">
      <c r="A62" s="47" t="s">
        <v>806</v>
      </c>
      <c r="B62" s="47" t="s">
        <v>717</v>
      </c>
      <c r="C62" s="110">
        <v>0</v>
      </c>
      <c r="G62" s="34"/>
      <c r="H62" s="2"/>
      <c r="N62" s="34"/>
    </row>
    <row r="63" spans="1:14" x14ac:dyDescent="0.25">
      <c r="A63" s="47" t="s">
        <v>807</v>
      </c>
      <c r="B63" s="47" t="s">
        <v>718</v>
      </c>
      <c r="C63" s="110">
        <v>0</v>
      </c>
      <c r="G63" s="34"/>
      <c r="H63" s="2"/>
      <c r="N63" s="34"/>
    </row>
    <row r="64" spans="1:14" x14ac:dyDescent="0.25">
      <c r="A64" s="47" t="s">
        <v>808</v>
      </c>
      <c r="B64" s="47" t="s">
        <v>719</v>
      </c>
      <c r="C64" s="110">
        <v>0</v>
      </c>
      <c r="G64" s="34"/>
      <c r="H64" s="2"/>
      <c r="N64" s="34"/>
    </row>
    <row r="65" spans="1:14" x14ac:dyDescent="0.25">
      <c r="A65" s="47" t="s">
        <v>809</v>
      </c>
      <c r="B65" s="47" t="s">
        <v>720</v>
      </c>
      <c r="C65" s="110">
        <v>0</v>
      </c>
      <c r="G65" s="34"/>
      <c r="H65" s="2"/>
      <c r="N65" s="34"/>
    </row>
    <row r="66" spans="1:14" x14ac:dyDescent="0.25">
      <c r="A66" s="47" t="s">
        <v>810</v>
      </c>
      <c r="B66" s="47" t="s">
        <v>721</v>
      </c>
      <c r="C66" s="110">
        <v>0</v>
      </c>
      <c r="G66" s="34"/>
      <c r="H66" s="2"/>
      <c r="N66" s="34"/>
    </row>
    <row r="67" spans="1:14" x14ac:dyDescent="0.25">
      <c r="A67" s="47" t="s">
        <v>811</v>
      </c>
      <c r="B67" s="47" t="s">
        <v>722</v>
      </c>
      <c r="C67" s="110">
        <v>0</v>
      </c>
      <c r="G67" s="34"/>
      <c r="H67" s="2"/>
      <c r="N67" s="34"/>
    </row>
    <row r="68" spans="1:14" x14ac:dyDescent="0.25">
      <c r="A68" s="47" t="s">
        <v>812</v>
      </c>
      <c r="B68" s="47" t="s">
        <v>723</v>
      </c>
      <c r="C68" s="110">
        <v>0</v>
      </c>
      <c r="G68" s="34"/>
      <c r="H68" s="2"/>
      <c r="N68" s="34"/>
    </row>
    <row r="69" spans="1:14" x14ac:dyDescent="0.25">
      <c r="A69" s="47" t="s">
        <v>813</v>
      </c>
      <c r="B69" s="47" t="s">
        <v>724</v>
      </c>
      <c r="C69" s="110">
        <v>0</v>
      </c>
      <c r="G69" s="34"/>
      <c r="H69" s="2"/>
      <c r="N69" s="34"/>
    </row>
    <row r="70" spans="1:14" x14ac:dyDescent="0.25">
      <c r="A70" s="47" t="s">
        <v>814</v>
      </c>
      <c r="B70" s="47" t="s">
        <v>725</v>
      </c>
      <c r="C70" s="110">
        <v>0</v>
      </c>
      <c r="G70" s="34"/>
      <c r="H70" s="2"/>
      <c r="N70" s="34"/>
    </row>
    <row r="71" spans="1:14" x14ac:dyDescent="0.25">
      <c r="A71" s="47" t="s">
        <v>815</v>
      </c>
      <c r="B71" s="47" t="s">
        <v>726</v>
      </c>
      <c r="C71" s="110">
        <v>0</v>
      </c>
      <c r="G71" s="34"/>
      <c r="H71" s="2"/>
      <c r="N71" s="34"/>
    </row>
    <row r="72" spans="1:14" x14ac:dyDescent="0.25">
      <c r="A72" s="47" t="s">
        <v>816</v>
      </c>
      <c r="B72" s="47" t="s">
        <v>727</v>
      </c>
      <c r="C72" s="110">
        <v>0</v>
      </c>
      <c r="G72" s="34"/>
      <c r="H72" s="2"/>
      <c r="N72" s="34"/>
    </row>
    <row r="73" spans="1:14" x14ac:dyDescent="0.25">
      <c r="A73" s="47" t="s">
        <v>817</v>
      </c>
      <c r="B73" s="47" t="s">
        <v>728</v>
      </c>
      <c r="C73" s="110">
        <v>0</v>
      </c>
      <c r="G73" s="34"/>
      <c r="H73" s="2"/>
      <c r="N73" s="34"/>
    </row>
    <row r="74" spans="1:14" x14ac:dyDescent="0.25">
      <c r="A74" s="47" t="s">
        <v>818</v>
      </c>
      <c r="B74" s="47" t="s">
        <v>729</v>
      </c>
      <c r="C74" s="110">
        <v>0</v>
      </c>
      <c r="G74" s="34"/>
      <c r="H74" s="2"/>
      <c r="N74" s="34"/>
    </row>
    <row r="75" spans="1:14" x14ac:dyDescent="0.25">
      <c r="A75" s="47" t="s">
        <v>819</v>
      </c>
      <c r="B75" s="47" t="s">
        <v>730</v>
      </c>
      <c r="C75" s="110">
        <v>0</v>
      </c>
      <c r="G75" s="34"/>
      <c r="H75" s="2"/>
      <c r="N75" s="34"/>
    </row>
    <row r="76" spans="1:14" x14ac:dyDescent="0.25">
      <c r="A76" s="47" t="s">
        <v>820</v>
      </c>
      <c r="B76" s="47" t="s">
        <v>731</v>
      </c>
      <c r="C76" s="110">
        <v>0</v>
      </c>
      <c r="G76" s="34"/>
      <c r="H76" s="2"/>
      <c r="N76" s="34"/>
    </row>
    <row r="77" spans="1:14" x14ac:dyDescent="0.25">
      <c r="A77" s="47" t="s">
        <v>821</v>
      </c>
      <c r="B77" s="109" t="s">
        <v>460</v>
      </c>
      <c r="C77" s="119">
        <f>SUM(C78:C80)</f>
        <v>0</v>
      </c>
      <c r="G77" s="34"/>
      <c r="H77" s="2"/>
      <c r="I77" s="39"/>
      <c r="N77" s="34"/>
    </row>
    <row r="78" spans="1:14" x14ac:dyDescent="0.25">
      <c r="A78" s="47" t="s">
        <v>822</v>
      </c>
      <c r="B78" s="47" t="s">
        <v>732</v>
      </c>
      <c r="C78" s="110">
        <v>0</v>
      </c>
      <c r="G78" s="34"/>
      <c r="H78" s="2"/>
      <c r="N78" s="34"/>
    </row>
    <row r="79" spans="1:14" x14ac:dyDescent="0.25">
      <c r="A79" s="47" t="s">
        <v>823</v>
      </c>
      <c r="B79" s="47" t="s">
        <v>733</v>
      </c>
      <c r="C79" s="110">
        <v>0</v>
      </c>
      <c r="G79" s="34"/>
      <c r="H79" s="2"/>
      <c r="N79" s="34"/>
    </row>
    <row r="80" spans="1:14" x14ac:dyDescent="0.25">
      <c r="A80" s="47" t="s">
        <v>824</v>
      </c>
      <c r="B80" s="47" t="s">
        <v>734</v>
      </c>
      <c r="C80" s="110">
        <v>0</v>
      </c>
      <c r="G80" s="34"/>
      <c r="H80" s="2"/>
      <c r="N80" s="34"/>
    </row>
    <row r="81" spans="1:14" x14ac:dyDescent="0.25">
      <c r="A81" s="47" t="s">
        <v>825</v>
      </c>
      <c r="B81" s="109" t="s">
        <v>257</v>
      </c>
      <c r="C81" s="119">
        <f>SUM(C82:C92)</f>
        <v>0</v>
      </c>
      <c r="G81" s="34"/>
      <c r="H81" s="2"/>
      <c r="I81" s="39"/>
      <c r="N81" s="34"/>
    </row>
    <row r="82" spans="1:14" x14ac:dyDescent="0.25">
      <c r="A82" s="47" t="s">
        <v>826</v>
      </c>
      <c r="B82" s="60" t="s">
        <v>462</v>
      </c>
      <c r="C82" s="110">
        <v>0</v>
      </c>
      <c r="G82" s="34"/>
      <c r="H82" s="2"/>
      <c r="I82" s="51"/>
      <c r="N82" s="34"/>
    </row>
    <row r="83" spans="1:14" x14ac:dyDescent="0.25">
      <c r="A83" s="47" t="s">
        <v>827</v>
      </c>
      <c r="B83" s="47" t="s">
        <v>464</v>
      </c>
      <c r="C83" s="110">
        <v>0</v>
      </c>
      <c r="G83" s="34"/>
      <c r="H83" s="2"/>
      <c r="I83" s="51"/>
      <c r="N83" s="34"/>
    </row>
    <row r="84" spans="1:14" x14ac:dyDescent="0.25">
      <c r="A84" s="47" t="s">
        <v>828</v>
      </c>
      <c r="B84" s="60" t="s">
        <v>466</v>
      </c>
      <c r="C84" s="110">
        <v>0</v>
      </c>
      <c r="G84" s="34"/>
      <c r="H84" s="2"/>
      <c r="I84" s="51"/>
      <c r="N84" s="34"/>
    </row>
    <row r="85" spans="1:14" x14ac:dyDescent="0.25">
      <c r="A85" s="47" t="s">
        <v>829</v>
      </c>
      <c r="B85" s="60" t="s">
        <v>468</v>
      </c>
      <c r="C85" s="110">
        <v>0</v>
      </c>
      <c r="G85" s="34"/>
      <c r="H85" s="2"/>
      <c r="I85" s="51"/>
      <c r="N85" s="34"/>
    </row>
    <row r="86" spans="1:14" x14ac:dyDescent="0.25">
      <c r="A86" s="47" t="s">
        <v>830</v>
      </c>
      <c r="B86" s="60" t="s">
        <v>470</v>
      </c>
      <c r="C86" s="110">
        <v>0</v>
      </c>
      <c r="G86" s="34"/>
      <c r="H86" s="2"/>
      <c r="I86" s="51"/>
      <c r="N86" s="34"/>
    </row>
    <row r="87" spans="1:14" x14ac:dyDescent="0.25">
      <c r="A87" s="47" t="s">
        <v>831</v>
      </c>
      <c r="B87" s="60" t="s">
        <v>472</v>
      </c>
      <c r="C87" s="110">
        <v>0</v>
      </c>
      <c r="G87" s="34"/>
      <c r="H87" s="2"/>
      <c r="I87" s="51"/>
      <c r="N87" s="34"/>
    </row>
    <row r="88" spans="1:14" x14ac:dyDescent="0.25">
      <c r="A88" s="47" t="s">
        <v>832</v>
      </c>
      <c r="B88" s="60" t="s">
        <v>474</v>
      </c>
      <c r="C88" s="110">
        <v>0</v>
      </c>
      <c r="G88" s="34"/>
      <c r="H88" s="2"/>
      <c r="I88" s="51"/>
      <c r="N88" s="34"/>
    </row>
    <row r="89" spans="1:14" x14ac:dyDescent="0.25">
      <c r="A89" s="47" t="s">
        <v>833</v>
      </c>
      <c r="B89" s="60" t="s">
        <v>476</v>
      </c>
      <c r="C89" s="110">
        <v>0</v>
      </c>
      <c r="G89" s="34"/>
      <c r="H89" s="2"/>
      <c r="I89" s="51"/>
      <c r="N89" s="34"/>
    </row>
    <row r="90" spans="1:14" x14ac:dyDescent="0.25">
      <c r="A90" s="47" t="s">
        <v>834</v>
      </c>
      <c r="B90" s="60" t="s">
        <v>478</v>
      </c>
      <c r="C90" s="110">
        <v>0</v>
      </c>
      <c r="G90" s="34"/>
      <c r="H90" s="2"/>
      <c r="I90" s="51"/>
      <c r="N90" s="34"/>
    </row>
    <row r="91" spans="1:14" x14ac:dyDescent="0.25">
      <c r="A91" s="47" t="s">
        <v>835</v>
      </c>
      <c r="B91" s="60" t="s">
        <v>480</v>
      </c>
      <c r="C91" s="110">
        <v>0</v>
      </c>
      <c r="G91" s="34"/>
      <c r="H91" s="2"/>
      <c r="I91" s="51"/>
      <c r="N91" s="34"/>
    </row>
    <row r="92" spans="1:14" x14ac:dyDescent="0.25">
      <c r="A92" s="47" t="s">
        <v>836</v>
      </c>
      <c r="B92" s="60" t="s">
        <v>257</v>
      </c>
      <c r="C92" s="110">
        <v>0</v>
      </c>
      <c r="G92" s="34"/>
      <c r="H92" s="2"/>
      <c r="I92" s="51"/>
      <c r="N92" s="34"/>
    </row>
    <row r="93" spans="1:14" outlineLevel="1" x14ac:dyDescent="0.25">
      <c r="A93" s="47" t="s">
        <v>837</v>
      </c>
      <c r="B93" s="135" t="s">
        <v>261</v>
      </c>
      <c r="C93" s="110"/>
      <c r="G93" s="34"/>
      <c r="H93" s="2"/>
      <c r="I93" s="51"/>
      <c r="N93" s="34"/>
    </row>
    <row r="94" spans="1:14" outlineLevel="1" x14ac:dyDescent="0.25">
      <c r="A94" s="47" t="s">
        <v>838</v>
      </c>
      <c r="B94" s="135" t="s">
        <v>261</v>
      </c>
      <c r="C94" s="110"/>
      <c r="G94" s="34"/>
      <c r="H94" s="2"/>
      <c r="I94" s="51"/>
      <c r="N94" s="34"/>
    </row>
    <row r="95" spans="1:14" outlineLevel="1" x14ac:dyDescent="0.25">
      <c r="A95" s="47" t="s">
        <v>839</v>
      </c>
      <c r="B95" s="135" t="s">
        <v>261</v>
      </c>
      <c r="C95" s="110"/>
      <c r="G95" s="34"/>
      <c r="H95" s="2"/>
      <c r="I95" s="51"/>
      <c r="N95" s="34"/>
    </row>
    <row r="96" spans="1:14" outlineLevel="1" x14ac:dyDescent="0.25">
      <c r="A96" s="47" t="s">
        <v>840</v>
      </c>
      <c r="B96" s="135" t="s">
        <v>261</v>
      </c>
      <c r="C96" s="110"/>
      <c r="G96" s="34"/>
      <c r="H96" s="2"/>
      <c r="I96" s="51"/>
      <c r="N96" s="34"/>
    </row>
    <row r="97" spans="1:14" outlineLevel="1" x14ac:dyDescent="0.25">
      <c r="A97" s="47" t="s">
        <v>841</v>
      </c>
      <c r="B97" s="135" t="s">
        <v>261</v>
      </c>
      <c r="C97" s="110"/>
      <c r="G97" s="34"/>
      <c r="H97" s="2"/>
      <c r="I97" s="51"/>
      <c r="N97" s="34"/>
    </row>
    <row r="98" spans="1:14" outlineLevel="1" x14ac:dyDescent="0.25">
      <c r="A98" s="47" t="s">
        <v>842</v>
      </c>
      <c r="B98" s="135" t="s">
        <v>261</v>
      </c>
      <c r="C98" s="110"/>
      <c r="G98" s="34"/>
      <c r="H98" s="2"/>
      <c r="I98" s="51"/>
      <c r="N98" s="34"/>
    </row>
    <row r="99" spans="1:14" outlineLevel="1" x14ac:dyDescent="0.25">
      <c r="A99" s="47" t="s">
        <v>843</v>
      </c>
      <c r="B99" s="135" t="s">
        <v>261</v>
      </c>
      <c r="C99" s="110"/>
      <c r="G99" s="34"/>
      <c r="H99" s="2"/>
      <c r="I99" s="51"/>
      <c r="N99" s="34"/>
    </row>
    <row r="100" spans="1:14" outlineLevel="1" x14ac:dyDescent="0.25">
      <c r="A100" s="47" t="s">
        <v>844</v>
      </c>
      <c r="B100" s="135" t="s">
        <v>261</v>
      </c>
      <c r="C100" s="110"/>
      <c r="G100" s="34"/>
      <c r="H100" s="2"/>
      <c r="I100" s="51"/>
      <c r="N100" s="34"/>
    </row>
    <row r="101" spans="1:14" outlineLevel="1" x14ac:dyDescent="0.25">
      <c r="A101" s="47" t="s">
        <v>845</v>
      </c>
      <c r="B101" s="135" t="s">
        <v>261</v>
      </c>
      <c r="C101" s="110"/>
      <c r="G101" s="34"/>
      <c r="H101" s="2"/>
      <c r="I101" s="51"/>
      <c r="N101" s="34"/>
    </row>
    <row r="102" spans="1:14" outlineLevel="1" x14ac:dyDescent="0.25">
      <c r="A102" s="47" t="s">
        <v>846</v>
      </c>
      <c r="B102" s="135" t="s">
        <v>261</v>
      </c>
      <c r="C102" s="110"/>
      <c r="G102" s="34"/>
      <c r="H102" s="2"/>
      <c r="I102" s="51"/>
      <c r="N102" s="34"/>
    </row>
    <row r="103" spans="1:14" ht="15" customHeight="1" x14ac:dyDescent="0.25">
      <c r="A103" s="56"/>
      <c r="B103" s="120" t="s">
        <v>847</v>
      </c>
      <c r="C103" s="121" t="s">
        <v>761</v>
      </c>
      <c r="D103" s="56"/>
      <c r="E103" s="58"/>
      <c r="F103" s="56"/>
      <c r="G103" s="59"/>
      <c r="H103" s="2"/>
      <c r="I103" s="112"/>
      <c r="J103" s="77"/>
      <c r="K103" s="77"/>
      <c r="L103" s="39"/>
      <c r="M103" s="77"/>
      <c r="N103" s="78"/>
    </row>
    <row r="104" spans="1:14" x14ac:dyDescent="0.25">
      <c r="A104" s="47" t="s">
        <v>848</v>
      </c>
      <c r="B104" s="130" t="s" vm="1">
        <v>1031</v>
      </c>
      <c r="C104" s="110">
        <v>2.7581882801726021E-2</v>
      </c>
      <c r="G104" s="34"/>
      <c r="H104" s="2"/>
      <c r="I104" s="51"/>
      <c r="N104" s="34"/>
    </row>
    <row r="105" spans="1:14" x14ac:dyDescent="0.25">
      <c r="A105" s="47" t="s">
        <v>849</v>
      </c>
      <c r="B105" s="130" t="s">
        <v>1032</v>
      </c>
      <c r="C105" s="110">
        <v>8.8425155127429031E-2</v>
      </c>
      <c r="G105" s="34"/>
      <c r="H105" s="2"/>
      <c r="I105" s="51"/>
      <c r="N105" s="34"/>
    </row>
    <row r="106" spans="1:14" x14ac:dyDescent="0.25">
      <c r="A106" s="47" t="s">
        <v>850</v>
      </c>
      <c r="B106" s="130" t="s">
        <v>1033</v>
      </c>
      <c r="C106" s="110">
        <v>0.22115312767369125</v>
      </c>
      <c r="G106" s="34"/>
      <c r="H106" s="2"/>
      <c r="I106" s="51"/>
      <c r="N106" s="34"/>
    </row>
    <row r="107" spans="1:14" x14ac:dyDescent="0.25">
      <c r="A107" s="47" t="s">
        <v>851</v>
      </c>
      <c r="B107" s="130" t="s">
        <v>1034</v>
      </c>
      <c r="C107" s="110">
        <v>0.18920783336116467</v>
      </c>
      <c r="G107" s="34"/>
      <c r="H107" s="2"/>
      <c r="I107" s="51"/>
      <c r="N107" s="34"/>
    </row>
    <row r="108" spans="1:14" x14ac:dyDescent="0.25">
      <c r="A108" s="47" t="s">
        <v>852</v>
      </c>
      <c r="B108" s="130" t="s" vm="2">
        <v>1035</v>
      </c>
      <c r="C108" s="110">
        <v>2.2470525623440925E-2</v>
      </c>
      <c r="G108" s="34"/>
      <c r="H108" s="2"/>
      <c r="I108" s="51"/>
      <c r="N108" s="34"/>
    </row>
    <row r="109" spans="1:14" x14ac:dyDescent="0.25">
      <c r="A109" s="47" t="s">
        <v>853</v>
      </c>
      <c r="B109" s="130" t="s" vm="3">
        <v>1036</v>
      </c>
      <c r="C109" s="110">
        <v>0.28806396157460595</v>
      </c>
      <c r="G109" s="34"/>
      <c r="H109" s="2"/>
      <c r="I109" s="51"/>
      <c r="N109" s="34"/>
    </row>
    <row r="110" spans="1:14" x14ac:dyDescent="0.25">
      <c r="A110" s="47" t="s">
        <v>854</v>
      </c>
      <c r="B110" s="130" t="s" vm="4">
        <v>1037</v>
      </c>
      <c r="C110" s="110">
        <v>6.9054899505519626E-3</v>
      </c>
      <c r="G110" s="34"/>
      <c r="H110" s="2"/>
      <c r="I110" s="51"/>
      <c r="N110" s="34"/>
    </row>
    <row r="111" spans="1:14" x14ac:dyDescent="0.25">
      <c r="A111" s="47" t="s">
        <v>855</v>
      </c>
      <c r="B111" s="130" t="s" vm="5">
        <v>1038</v>
      </c>
      <c r="C111" s="110">
        <v>6.0195715230288716E-2</v>
      </c>
      <c r="G111" s="34"/>
      <c r="H111" s="2"/>
      <c r="I111" s="51"/>
      <c r="N111" s="34"/>
    </row>
    <row r="112" spans="1:14" x14ac:dyDescent="0.25">
      <c r="A112" s="47" t="s">
        <v>856</v>
      </c>
      <c r="B112" s="130" t="s" vm="6">
        <v>1039</v>
      </c>
      <c r="C112" s="110">
        <v>3.4873164432894384E-3</v>
      </c>
      <c r="G112" s="34"/>
      <c r="H112" s="2"/>
      <c r="I112" s="51"/>
      <c r="N112" s="34"/>
    </row>
    <row r="113" spans="1:14" x14ac:dyDescent="0.25">
      <c r="A113" s="47" t="s">
        <v>857</v>
      </c>
      <c r="B113" s="130" t="s">
        <v>735</v>
      </c>
      <c r="C113" s="110" t="s">
        <v>183</v>
      </c>
      <c r="G113" s="34"/>
      <c r="H113" s="2"/>
      <c r="I113" s="51"/>
      <c r="N113" s="34"/>
    </row>
    <row r="114" spans="1:14" x14ac:dyDescent="0.25">
      <c r="A114" s="47" t="s">
        <v>858</v>
      </c>
      <c r="B114" s="130" t="s">
        <v>735</v>
      </c>
      <c r="C114" s="110" t="s">
        <v>183</v>
      </c>
      <c r="G114" s="34"/>
      <c r="H114" s="2"/>
      <c r="I114" s="51"/>
      <c r="N114" s="34"/>
    </row>
    <row r="115" spans="1:14" x14ac:dyDescent="0.25">
      <c r="A115" s="47" t="s">
        <v>859</v>
      </c>
      <c r="B115" s="130" t="s">
        <v>735</v>
      </c>
      <c r="C115" s="110" t="s">
        <v>183</v>
      </c>
      <c r="G115" s="34"/>
      <c r="H115" s="2"/>
      <c r="I115" s="51"/>
      <c r="N115" s="34"/>
    </row>
    <row r="116" spans="1:14" x14ac:dyDescent="0.25">
      <c r="A116" s="47" t="s">
        <v>860</v>
      </c>
      <c r="B116" s="130" t="s">
        <v>735</v>
      </c>
      <c r="C116" s="110" t="s">
        <v>183</v>
      </c>
      <c r="G116" s="34"/>
      <c r="H116" s="2"/>
      <c r="I116" s="51"/>
      <c r="N116" s="34"/>
    </row>
    <row r="117" spans="1:14" x14ac:dyDescent="0.25">
      <c r="A117" s="47" t="s">
        <v>861</v>
      </c>
      <c r="B117" s="130" t="s">
        <v>735</v>
      </c>
      <c r="C117" s="110" t="s">
        <v>183</v>
      </c>
      <c r="G117" s="34"/>
      <c r="H117" s="2"/>
      <c r="I117" s="51"/>
      <c r="N117" s="34"/>
    </row>
    <row r="118" spans="1:14" x14ac:dyDescent="0.25">
      <c r="A118" s="47" t="s">
        <v>862</v>
      </c>
      <c r="B118" s="130" t="s">
        <v>735</v>
      </c>
      <c r="C118" s="110" t="s">
        <v>183</v>
      </c>
      <c r="G118" s="34"/>
      <c r="H118" s="2"/>
      <c r="I118" s="51"/>
      <c r="N118" s="34"/>
    </row>
    <row r="119" spans="1:14" x14ac:dyDescent="0.25">
      <c r="A119" s="47" t="s">
        <v>863</v>
      </c>
      <c r="B119" s="130" t="s">
        <v>735</v>
      </c>
      <c r="C119" s="110" t="s">
        <v>183</v>
      </c>
      <c r="G119" s="34"/>
      <c r="H119" s="2"/>
      <c r="I119" s="51"/>
      <c r="N119" s="34"/>
    </row>
    <row r="120" spans="1:14" x14ac:dyDescent="0.25">
      <c r="A120" s="47" t="s">
        <v>864</v>
      </c>
      <c r="B120" s="130" t="s">
        <v>735</v>
      </c>
      <c r="C120" s="110" t="s">
        <v>183</v>
      </c>
      <c r="G120" s="34"/>
      <c r="H120" s="2"/>
      <c r="I120" s="51"/>
      <c r="N120" s="34"/>
    </row>
    <row r="121" spans="1:14" x14ac:dyDescent="0.25">
      <c r="A121" s="47" t="s">
        <v>865</v>
      </c>
      <c r="B121" s="130" t="s">
        <v>735</v>
      </c>
      <c r="C121" s="110" t="s">
        <v>183</v>
      </c>
      <c r="G121" s="34"/>
      <c r="H121" s="2"/>
      <c r="I121" s="51"/>
      <c r="N121" s="34"/>
    </row>
    <row r="122" spans="1:14" x14ac:dyDescent="0.25">
      <c r="A122" s="47" t="s">
        <v>866</v>
      </c>
      <c r="B122" s="130" t="s">
        <v>735</v>
      </c>
      <c r="C122" s="110" t="s">
        <v>183</v>
      </c>
      <c r="G122" s="34"/>
      <c r="H122" s="2"/>
      <c r="I122" s="51"/>
      <c r="N122" s="34"/>
    </row>
    <row r="123" spans="1:14" x14ac:dyDescent="0.25">
      <c r="A123" s="47" t="s">
        <v>867</v>
      </c>
      <c r="B123" s="130" t="s">
        <v>735</v>
      </c>
      <c r="C123" s="110" t="s">
        <v>183</v>
      </c>
      <c r="G123" s="34"/>
      <c r="H123" s="2"/>
      <c r="I123" s="51"/>
      <c r="N123" s="34"/>
    </row>
    <row r="124" spans="1:14" x14ac:dyDescent="0.25">
      <c r="A124" s="47" t="s">
        <v>868</v>
      </c>
      <c r="B124" s="130" t="s">
        <v>735</v>
      </c>
      <c r="C124" s="110" t="s">
        <v>183</v>
      </c>
      <c r="G124" s="34"/>
      <c r="H124" s="2"/>
      <c r="I124" s="51"/>
      <c r="N124" s="34"/>
    </row>
    <row r="125" spans="1:14" x14ac:dyDescent="0.25">
      <c r="A125" s="47" t="s">
        <v>869</v>
      </c>
      <c r="B125" s="130" t="s">
        <v>735</v>
      </c>
      <c r="C125" s="110" t="s">
        <v>183</v>
      </c>
      <c r="G125" s="34"/>
      <c r="H125" s="2"/>
      <c r="I125" s="51"/>
      <c r="N125" s="34"/>
    </row>
    <row r="126" spans="1:14" x14ac:dyDescent="0.25">
      <c r="A126" s="47" t="s">
        <v>870</v>
      </c>
      <c r="B126" s="130" t="s">
        <v>735</v>
      </c>
      <c r="C126" s="110" t="s">
        <v>183</v>
      </c>
      <c r="G126" s="34"/>
      <c r="H126" s="2"/>
      <c r="I126" s="51"/>
      <c r="N126" s="34"/>
    </row>
    <row r="127" spans="1:14" x14ac:dyDescent="0.25">
      <c r="A127" s="47" t="s">
        <v>871</v>
      </c>
      <c r="B127" s="130" t="s">
        <v>735</v>
      </c>
      <c r="C127" s="110" t="s">
        <v>183</v>
      </c>
      <c r="G127" s="34"/>
      <c r="H127" s="2"/>
      <c r="I127" s="51"/>
      <c r="N127" s="34"/>
    </row>
    <row r="128" spans="1:14" x14ac:dyDescent="0.25">
      <c r="A128" s="47" t="s">
        <v>872</v>
      </c>
      <c r="B128" s="130" t="s">
        <v>735</v>
      </c>
      <c r="C128" s="53" t="s">
        <v>183</v>
      </c>
      <c r="G128" s="34"/>
      <c r="H128" s="2"/>
      <c r="I128" s="51"/>
      <c r="N128" s="34"/>
    </row>
    <row r="129" spans="1:14" x14ac:dyDescent="0.25">
      <c r="A129" s="56"/>
      <c r="B129" s="57" t="s">
        <v>736</v>
      </c>
      <c r="C129" s="56" t="s">
        <v>761</v>
      </c>
      <c r="D129" s="56"/>
      <c r="E129" s="56"/>
      <c r="F129" s="59"/>
      <c r="G129" s="59"/>
      <c r="H129" s="2"/>
      <c r="I129" s="112"/>
      <c r="J129" s="77"/>
      <c r="K129" s="77"/>
      <c r="L129" s="77"/>
      <c r="M129" s="78"/>
      <c r="N129" s="78"/>
    </row>
    <row r="130" spans="1:14" x14ac:dyDescent="0.25">
      <c r="A130" s="47" t="s">
        <v>873</v>
      </c>
      <c r="B130" s="47" t="s">
        <v>737</v>
      </c>
      <c r="C130" s="110">
        <v>0.56790764232864699</v>
      </c>
      <c r="D130" s="2"/>
      <c r="E130" s="2"/>
      <c r="F130" s="2"/>
      <c r="G130" s="2"/>
      <c r="H130" s="2"/>
      <c r="K130" s="2"/>
      <c r="L130" s="2"/>
      <c r="M130" s="2"/>
      <c r="N130" s="2"/>
    </row>
    <row r="131" spans="1:14" x14ac:dyDescent="0.25">
      <c r="A131" s="47" t="s">
        <v>874</v>
      </c>
      <c r="B131" s="47" t="s">
        <v>738</v>
      </c>
      <c r="C131" s="110">
        <v>0.43209235767135096</v>
      </c>
      <c r="D131" s="2"/>
      <c r="E131" s="2"/>
      <c r="F131" s="2"/>
      <c r="G131" s="2"/>
      <c r="H131" s="2"/>
      <c r="K131" s="2"/>
      <c r="L131" s="2"/>
      <c r="M131" s="2"/>
      <c r="N131" s="2"/>
    </row>
    <row r="132" spans="1:14" x14ac:dyDescent="0.25">
      <c r="A132" s="47" t="s">
        <v>875</v>
      </c>
      <c r="B132" s="47" t="s">
        <v>257</v>
      </c>
      <c r="C132" s="110">
        <v>0</v>
      </c>
      <c r="D132" s="2"/>
      <c r="E132" s="2"/>
      <c r="F132" s="2"/>
      <c r="G132" s="2"/>
      <c r="H132" s="2"/>
      <c r="K132" s="2"/>
      <c r="L132" s="2"/>
      <c r="M132" s="2"/>
      <c r="N132" s="2"/>
    </row>
    <row r="133" spans="1:14" outlineLevel="1" x14ac:dyDescent="0.25">
      <c r="A133" s="47" t="s">
        <v>876</v>
      </c>
      <c r="C133" s="64"/>
      <c r="D133" s="2"/>
      <c r="E133" s="2"/>
      <c r="F133" s="2"/>
      <c r="G133" s="2"/>
      <c r="H133" s="2"/>
      <c r="K133" s="2"/>
      <c r="L133" s="2"/>
      <c r="M133" s="2"/>
      <c r="N133" s="2"/>
    </row>
    <row r="134" spans="1:14" outlineLevel="1" x14ac:dyDescent="0.25">
      <c r="A134" s="47" t="s">
        <v>877</v>
      </c>
      <c r="C134" s="64"/>
      <c r="D134" s="2"/>
      <c r="E134" s="2"/>
      <c r="F134" s="2"/>
      <c r="G134" s="2"/>
      <c r="H134" s="2"/>
      <c r="K134" s="2"/>
      <c r="L134" s="2"/>
      <c r="M134" s="2"/>
      <c r="N134" s="2"/>
    </row>
    <row r="135" spans="1:14" outlineLevel="1" x14ac:dyDescent="0.25">
      <c r="A135" s="47" t="s">
        <v>878</v>
      </c>
      <c r="C135" s="64"/>
      <c r="D135" s="2"/>
      <c r="E135" s="2"/>
      <c r="F135" s="2"/>
      <c r="G135" s="2"/>
      <c r="H135" s="2"/>
      <c r="K135" s="2"/>
      <c r="L135" s="2"/>
      <c r="M135" s="2"/>
      <c r="N135" s="2"/>
    </row>
    <row r="136" spans="1:14" outlineLevel="1" x14ac:dyDescent="0.25">
      <c r="A136" s="47" t="s">
        <v>879</v>
      </c>
      <c r="C136" s="64"/>
      <c r="D136" s="2"/>
      <c r="E136" s="2"/>
      <c r="F136" s="2"/>
      <c r="G136" s="2"/>
      <c r="H136" s="2"/>
      <c r="K136" s="2"/>
      <c r="L136" s="2"/>
      <c r="M136" s="2"/>
      <c r="N136" s="2"/>
    </row>
    <row r="137" spans="1:14" x14ac:dyDescent="0.25">
      <c r="A137" s="56"/>
      <c r="B137" s="57" t="s">
        <v>739</v>
      </c>
      <c r="C137" s="56" t="s">
        <v>761</v>
      </c>
      <c r="D137" s="56"/>
      <c r="E137" s="56"/>
      <c r="F137" s="59"/>
      <c r="G137" s="59"/>
      <c r="H137" s="2"/>
      <c r="I137" s="112"/>
      <c r="J137" s="77"/>
      <c r="K137" s="77"/>
      <c r="L137" s="77"/>
      <c r="M137" s="78"/>
      <c r="N137" s="78"/>
    </row>
    <row r="138" spans="1:14" x14ac:dyDescent="0.25">
      <c r="A138" s="47" t="s">
        <v>880</v>
      </c>
      <c r="B138" s="47" t="s">
        <v>740</v>
      </c>
      <c r="C138" s="110">
        <v>0.30591939093487852</v>
      </c>
      <c r="D138" s="118"/>
      <c r="E138" s="118"/>
      <c r="F138" s="66"/>
      <c r="G138" s="68"/>
      <c r="H138" s="2"/>
      <c r="K138" s="118"/>
      <c r="L138" s="118"/>
      <c r="M138" s="66"/>
      <c r="N138" s="68"/>
    </row>
    <row r="139" spans="1:14" x14ac:dyDescent="0.25">
      <c r="A139" s="47" t="s">
        <v>881</v>
      </c>
      <c r="B139" s="47" t="s">
        <v>741</v>
      </c>
      <c r="C139" s="110">
        <v>0.69408060906512148</v>
      </c>
      <c r="D139" s="118"/>
      <c r="E139" s="118"/>
      <c r="F139" s="66"/>
      <c r="G139" s="68"/>
      <c r="H139" s="2"/>
      <c r="K139" s="118"/>
      <c r="L139" s="118"/>
      <c r="M139" s="66"/>
      <c r="N139" s="68"/>
    </row>
    <row r="140" spans="1:14" x14ac:dyDescent="0.25">
      <c r="A140" s="47" t="s">
        <v>882</v>
      </c>
      <c r="B140" s="47" t="s">
        <v>257</v>
      </c>
      <c r="C140" s="110">
        <v>0</v>
      </c>
      <c r="D140" s="118"/>
      <c r="E140" s="118"/>
      <c r="F140" s="66"/>
      <c r="G140" s="68"/>
      <c r="H140" s="2"/>
      <c r="K140" s="118"/>
      <c r="L140" s="118"/>
      <c r="M140" s="66"/>
      <c r="N140" s="68"/>
    </row>
    <row r="141" spans="1:14" outlineLevel="1" x14ac:dyDescent="0.25">
      <c r="A141" s="47" t="s">
        <v>883</v>
      </c>
      <c r="C141" s="64"/>
      <c r="D141" s="118"/>
      <c r="E141" s="118"/>
      <c r="F141" s="66"/>
      <c r="G141" s="68"/>
      <c r="H141" s="2"/>
      <c r="K141" s="118"/>
      <c r="L141" s="118"/>
      <c r="M141" s="66"/>
      <c r="N141" s="68"/>
    </row>
    <row r="142" spans="1:14" outlineLevel="1" x14ac:dyDescent="0.25">
      <c r="A142" s="47" t="s">
        <v>884</v>
      </c>
      <c r="C142" s="64"/>
      <c r="D142" s="118"/>
      <c r="E142" s="118"/>
      <c r="F142" s="66"/>
      <c r="G142" s="68"/>
      <c r="H142" s="2"/>
      <c r="K142" s="118"/>
      <c r="L142" s="118"/>
      <c r="M142" s="66"/>
      <c r="N142" s="68"/>
    </row>
    <row r="143" spans="1:14" outlineLevel="1" x14ac:dyDescent="0.25">
      <c r="A143" s="47" t="s">
        <v>885</v>
      </c>
      <c r="C143" s="64"/>
      <c r="D143" s="118"/>
      <c r="E143" s="118"/>
      <c r="F143" s="66"/>
      <c r="G143" s="68"/>
      <c r="H143" s="2"/>
      <c r="K143" s="118"/>
      <c r="L143" s="118"/>
      <c r="M143" s="66"/>
      <c r="N143" s="68"/>
    </row>
    <row r="144" spans="1:14" outlineLevel="1" x14ac:dyDescent="0.25">
      <c r="A144" s="47" t="s">
        <v>886</v>
      </c>
      <c r="C144" s="64"/>
      <c r="D144" s="118"/>
      <c r="E144" s="118"/>
      <c r="F144" s="66"/>
      <c r="G144" s="68"/>
      <c r="H144" s="2"/>
      <c r="K144" s="118"/>
      <c r="L144" s="118"/>
      <c r="M144" s="66"/>
      <c r="N144" s="68"/>
    </row>
    <row r="145" spans="1:14" outlineLevel="1" x14ac:dyDescent="0.25">
      <c r="A145" s="47" t="s">
        <v>887</v>
      </c>
      <c r="C145" s="64"/>
      <c r="D145" s="118"/>
      <c r="E145" s="118"/>
      <c r="F145" s="66"/>
      <c r="G145" s="68"/>
      <c r="H145" s="2"/>
      <c r="K145" s="118"/>
      <c r="L145" s="118"/>
      <c r="M145" s="66"/>
      <c r="N145" s="68"/>
    </row>
    <row r="146" spans="1:14" outlineLevel="1" x14ac:dyDescent="0.25">
      <c r="A146" s="47" t="s">
        <v>888</v>
      </c>
      <c r="C146" s="64"/>
      <c r="D146" s="118"/>
      <c r="E146" s="118"/>
      <c r="F146" s="66"/>
      <c r="G146" s="68"/>
      <c r="H146" s="2"/>
      <c r="K146" s="118"/>
      <c r="L146" s="118"/>
      <c r="M146" s="66"/>
      <c r="N146" s="68"/>
    </row>
    <row r="147" spans="1:14" x14ac:dyDescent="0.25">
      <c r="A147" s="56"/>
      <c r="B147" s="57" t="s">
        <v>889</v>
      </c>
      <c r="C147" s="56" t="s">
        <v>219</v>
      </c>
      <c r="D147" s="56"/>
      <c r="E147" s="56"/>
      <c r="F147" s="56" t="s">
        <v>761</v>
      </c>
      <c r="G147" s="59"/>
      <c r="H147" s="2"/>
      <c r="I147" s="112"/>
      <c r="J147" s="77"/>
      <c r="K147" s="77"/>
      <c r="L147" s="77"/>
      <c r="M147" s="77"/>
      <c r="N147" s="78"/>
    </row>
    <row r="148" spans="1:14" x14ac:dyDescent="0.25">
      <c r="A148" s="47" t="s">
        <v>890</v>
      </c>
      <c r="B148" s="60" t="s">
        <v>891</v>
      </c>
      <c r="C148" s="114">
        <v>3068436.98</v>
      </c>
      <c r="D148" s="118"/>
      <c r="E148" s="118"/>
      <c r="F148" s="69">
        <f>IF($C$152=0,"",IF(C148="[for completion]","",C148/$C$152))</f>
        <v>1.1813481822316918E-3</v>
      </c>
      <c r="G148" s="68"/>
      <c r="H148" s="2"/>
      <c r="I148" s="51"/>
      <c r="K148" s="118"/>
      <c r="L148" s="118"/>
      <c r="M148" s="70"/>
      <c r="N148" s="68"/>
    </row>
    <row r="149" spans="1:14" x14ac:dyDescent="0.25">
      <c r="A149" s="47" t="s">
        <v>892</v>
      </c>
      <c r="B149" s="60" t="s">
        <v>893</v>
      </c>
      <c r="C149" s="114">
        <v>341331255.90000004</v>
      </c>
      <c r="D149" s="118"/>
      <c r="E149" s="118"/>
      <c r="F149" s="69">
        <f>IF($C$152=0,"",IF(C149="[for completion]","",C149/$C$152))</f>
        <v>0.13141252739573145</v>
      </c>
      <c r="G149" s="68"/>
      <c r="H149" s="2"/>
      <c r="I149" s="51"/>
      <c r="K149" s="118"/>
      <c r="L149" s="118"/>
      <c r="M149" s="70"/>
      <c r="N149" s="68"/>
    </row>
    <row r="150" spans="1:14" x14ac:dyDescent="0.25">
      <c r="A150" s="47" t="s">
        <v>894</v>
      </c>
      <c r="B150" s="60" t="s">
        <v>895</v>
      </c>
      <c r="C150" s="114">
        <v>2080822668.3199973</v>
      </c>
      <c r="D150" s="118"/>
      <c r="E150" s="118"/>
      <c r="F150" s="69">
        <f>IF($C$152=0,"",IF(C150="[for completion]","",C150/$C$152))</f>
        <v>0.80111668995930541</v>
      </c>
      <c r="G150" s="68"/>
      <c r="H150" s="2"/>
      <c r="I150" s="51"/>
      <c r="K150" s="118"/>
      <c r="L150" s="118"/>
      <c r="M150" s="70"/>
      <c r="N150" s="68"/>
    </row>
    <row r="151" spans="1:14" ht="15" customHeight="1" x14ac:dyDescent="0.25">
      <c r="A151" s="47" t="s">
        <v>896</v>
      </c>
      <c r="B151" s="60" t="s">
        <v>897</v>
      </c>
      <c r="C151" s="114">
        <v>172180357.28000006</v>
      </c>
      <c r="D151" s="118"/>
      <c r="E151" s="118"/>
      <c r="F151" s="69">
        <f>IF($C$152=0,"",IF(C151="[for completion]","",C151/$C$152))</f>
        <v>6.6289434462731348E-2</v>
      </c>
      <c r="G151" s="68"/>
      <c r="H151" s="2"/>
      <c r="I151" s="51"/>
      <c r="K151" s="118"/>
      <c r="L151" s="118"/>
      <c r="M151" s="70"/>
      <c r="N151" s="68"/>
    </row>
    <row r="152" spans="1:14" ht="15" customHeight="1" x14ac:dyDescent="0.25">
      <c r="A152" s="47" t="s">
        <v>898</v>
      </c>
      <c r="B152" s="71" t="s">
        <v>259</v>
      </c>
      <c r="C152" s="72">
        <f>SUM(C148:C151)</f>
        <v>2597402718.4799976</v>
      </c>
      <c r="D152" s="118"/>
      <c r="E152" s="118"/>
      <c r="F152" s="65">
        <f>SUM(F148:F151)</f>
        <v>1</v>
      </c>
      <c r="G152" s="68"/>
      <c r="H152" s="2"/>
      <c r="I152" s="51"/>
      <c r="K152" s="118"/>
      <c r="L152" s="118"/>
      <c r="M152" s="70"/>
      <c r="N152" s="68"/>
    </row>
    <row r="153" spans="1:14" ht="15" customHeight="1" outlineLevel="1" x14ac:dyDescent="0.25">
      <c r="A153" s="47" t="s">
        <v>899</v>
      </c>
      <c r="B153" s="106" t="s">
        <v>900</v>
      </c>
      <c r="C153" s="53"/>
      <c r="D153" s="118"/>
      <c r="E153" s="118"/>
      <c r="F153" s="107">
        <f>IF($C$152=0,"",IF(C153="[for completion]","",C153/$C$152))</f>
        <v>0</v>
      </c>
      <c r="G153" s="68"/>
      <c r="H153" s="2"/>
      <c r="I153" s="51"/>
      <c r="K153" s="118"/>
      <c r="L153" s="118"/>
      <c r="M153" s="70"/>
      <c r="N153" s="68"/>
    </row>
    <row r="154" spans="1:14" ht="15" customHeight="1" outlineLevel="1" x14ac:dyDescent="0.25">
      <c r="A154" s="47" t="s">
        <v>901</v>
      </c>
      <c r="B154" s="106" t="s">
        <v>902</v>
      </c>
      <c r="C154" s="53"/>
      <c r="D154" s="118"/>
      <c r="E154" s="118"/>
      <c r="F154" s="107">
        <f t="shared" ref="F154:F159" si="2">IF($C$152=0,"",IF(C154="[for completion]","",C154/$C$152))</f>
        <v>0</v>
      </c>
      <c r="G154" s="68"/>
      <c r="H154" s="2"/>
      <c r="I154" s="51"/>
      <c r="K154" s="118"/>
      <c r="L154" s="118"/>
      <c r="M154" s="70"/>
      <c r="N154" s="68"/>
    </row>
    <row r="155" spans="1:14" ht="15" customHeight="1" outlineLevel="1" x14ac:dyDescent="0.25">
      <c r="A155" s="47" t="s">
        <v>903</v>
      </c>
      <c r="B155" s="106" t="s">
        <v>904</v>
      </c>
      <c r="C155" s="53"/>
      <c r="D155" s="118"/>
      <c r="E155" s="118"/>
      <c r="F155" s="107">
        <f t="shared" si="2"/>
        <v>0</v>
      </c>
      <c r="G155" s="68"/>
      <c r="H155" s="2"/>
      <c r="I155" s="51"/>
      <c r="K155" s="118"/>
      <c r="L155" s="118"/>
      <c r="M155" s="70"/>
      <c r="N155" s="68"/>
    </row>
    <row r="156" spans="1:14" ht="15" customHeight="1" outlineLevel="1" x14ac:dyDescent="0.25">
      <c r="A156" s="47" t="s">
        <v>905</v>
      </c>
      <c r="B156" s="106" t="s">
        <v>906</v>
      </c>
      <c r="C156" s="53"/>
      <c r="D156" s="118"/>
      <c r="E156" s="118"/>
      <c r="F156" s="107">
        <f t="shared" si="2"/>
        <v>0</v>
      </c>
      <c r="G156" s="68"/>
      <c r="H156" s="2"/>
      <c r="I156" s="51"/>
      <c r="K156" s="118"/>
      <c r="L156" s="118"/>
      <c r="M156" s="70"/>
      <c r="N156" s="68"/>
    </row>
    <row r="157" spans="1:14" ht="15" customHeight="1" outlineLevel="1" x14ac:dyDescent="0.25">
      <c r="A157" s="47" t="s">
        <v>907</v>
      </c>
      <c r="B157" s="106" t="s">
        <v>908</v>
      </c>
      <c r="C157" s="53"/>
      <c r="D157" s="118"/>
      <c r="E157" s="118"/>
      <c r="F157" s="107">
        <f t="shared" si="2"/>
        <v>0</v>
      </c>
      <c r="G157" s="68"/>
      <c r="H157" s="2"/>
      <c r="I157" s="51"/>
      <c r="K157" s="118"/>
      <c r="L157" s="118"/>
      <c r="M157" s="70"/>
      <c r="N157" s="68"/>
    </row>
    <row r="158" spans="1:14" ht="15" customHeight="1" outlineLevel="1" x14ac:dyDescent="0.25">
      <c r="A158" s="47" t="s">
        <v>909</v>
      </c>
      <c r="B158" s="106" t="s">
        <v>910</v>
      </c>
      <c r="C158" s="53"/>
      <c r="D158" s="118"/>
      <c r="E158" s="118"/>
      <c r="F158" s="107">
        <f t="shared" si="2"/>
        <v>0</v>
      </c>
      <c r="G158" s="68"/>
      <c r="H158" s="2"/>
      <c r="I158" s="51"/>
      <c r="K158" s="118"/>
      <c r="L158" s="118"/>
      <c r="M158" s="70"/>
      <c r="N158" s="68"/>
    </row>
    <row r="159" spans="1:14" ht="15" customHeight="1" outlineLevel="1" x14ac:dyDescent="0.25">
      <c r="A159" s="47" t="s">
        <v>911</v>
      </c>
      <c r="B159" s="106" t="s">
        <v>912</v>
      </c>
      <c r="C159" s="53"/>
      <c r="D159" s="118"/>
      <c r="E159" s="118"/>
      <c r="F159" s="107">
        <f t="shared" si="2"/>
        <v>0</v>
      </c>
      <c r="G159" s="68"/>
      <c r="H159" s="2"/>
      <c r="I159" s="51"/>
      <c r="K159" s="118"/>
      <c r="L159" s="118"/>
      <c r="M159" s="70"/>
      <c r="N159" s="68"/>
    </row>
    <row r="160" spans="1:14" ht="15" customHeight="1" outlineLevel="1" x14ac:dyDescent="0.25">
      <c r="A160" s="47" t="s">
        <v>913</v>
      </c>
      <c r="B160" s="74"/>
      <c r="D160" s="118"/>
      <c r="E160" s="118"/>
      <c r="F160" s="70"/>
      <c r="G160" s="68"/>
      <c r="H160" s="2"/>
      <c r="I160" s="51"/>
      <c r="K160" s="118"/>
      <c r="L160" s="118"/>
      <c r="M160" s="70"/>
      <c r="N160" s="68"/>
    </row>
    <row r="161" spans="1:14" ht="15" customHeight="1" outlineLevel="1" x14ac:dyDescent="0.25">
      <c r="A161" s="47" t="s">
        <v>914</v>
      </c>
      <c r="B161" s="74"/>
      <c r="D161" s="118"/>
      <c r="E161" s="118"/>
      <c r="F161" s="70"/>
      <c r="G161" s="68"/>
      <c r="H161" s="2"/>
      <c r="I161" s="51"/>
      <c r="K161" s="118"/>
      <c r="L161" s="118"/>
      <c r="M161" s="70"/>
      <c r="N161" s="68"/>
    </row>
    <row r="162" spans="1:14" ht="15" customHeight="1" outlineLevel="1" x14ac:dyDescent="0.25">
      <c r="A162" s="47" t="s">
        <v>915</v>
      </c>
      <c r="B162" s="74"/>
      <c r="D162" s="118"/>
      <c r="E162" s="118"/>
      <c r="F162" s="70"/>
      <c r="G162" s="68"/>
      <c r="H162" s="2"/>
      <c r="I162" s="51"/>
      <c r="K162" s="118"/>
      <c r="L162" s="118"/>
      <c r="M162" s="70"/>
      <c r="N162" s="68"/>
    </row>
    <row r="163" spans="1:14" ht="15" customHeight="1" outlineLevel="1" x14ac:dyDescent="0.25">
      <c r="A163" s="47" t="s">
        <v>916</v>
      </c>
      <c r="B163" s="74"/>
      <c r="D163" s="118"/>
      <c r="E163" s="118"/>
      <c r="F163" s="70"/>
      <c r="G163" s="68"/>
      <c r="H163" s="2"/>
      <c r="I163" s="51"/>
      <c r="K163" s="118"/>
      <c r="L163" s="118"/>
      <c r="M163" s="70"/>
      <c r="N163" s="68"/>
    </row>
    <row r="164" spans="1:14" ht="15" customHeight="1" outlineLevel="1" x14ac:dyDescent="0.25">
      <c r="A164" s="47" t="s">
        <v>917</v>
      </c>
      <c r="B164" s="51"/>
      <c r="D164" s="118"/>
      <c r="E164" s="118"/>
      <c r="F164" s="70"/>
      <c r="G164" s="68"/>
      <c r="H164" s="2"/>
      <c r="I164" s="51"/>
      <c r="K164" s="118"/>
      <c r="L164" s="118"/>
      <c r="M164" s="70"/>
      <c r="N164" s="68"/>
    </row>
    <row r="165" spans="1:14" outlineLevel="1" x14ac:dyDescent="0.25">
      <c r="A165" s="47" t="s">
        <v>918</v>
      </c>
      <c r="B165" s="32"/>
      <c r="C165" s="32"/>
      <c r="D165" s="32"/>
      <c r="E165" s="32"/>
      <c r="F165" s="70"/>
      <c r="G165" s="68"/>
      <c r="H165" s="2"/>
      <c r="I165" s="117"/>
      <c r="J165" s="51"/>
      <c r="K165" s="118"/>
      <c r="L165" s="118"/>
      <c r="M165" s="66"/>
      <c r="N165" s="68"/>
    </row>
    <row r="166" spans="1:14" ht="15" customHeight="1" x14ac:dyDescent="0.25">
      <c r="A166" s="56"/>
      <c r="B166" s="85" t="s">
        <v>919</v>
      </c>
      <c r="C166" s="56" t="s">
        <v>761</v>
      </c>
      <c r="D166" s="56"/>
      <c r="E166" s="56"/>
      <c r="F166" s="59"/>
      <c r="G166" s="59"/>
      <c r="H166" s="2"/>
      <c r="I166" s="112"/>
      <c r="J166" s="77"/>
      <c r="K166" s="77"/>
      <c r="L166" s="77"/>
      <c r="M166" s="78"/>
      <c r="N166" s="78"/>
    </row>
    <row r="167" spans="1:14" x14ac:dyDescent="0.25">
      <c r="A167" s="47" t="s">
        <v>920</v>
      </c>
      <c r="B167" s="47" t="s">
        <v>742</v>
      </c>
      <c r="C167" s="110">
        <v>0</v>
      </c>
      <c r="D167" s="2"/>
      <c r="E167" s="31"/>
      <c r="F167" s="31"/>
      <c r="G167" s="2"/>
      <c r="H167" s="2"/>
      <c r="K167" s="2"/>
      <c r="L167" s="31"/>
      <c r="M167" s="31"/>
      <c r="N167" s="2"/>
    </row>
    <row r="168" spans="1:14" outlineLevel="1" x14ac:dyDescent="0.25">
      <c r="A168" s="47" t="s">
        <v>921</v>
      </c>
      <c r="B168" s="111" t="s">
        <v>743</v>
      </c>
      <c r="C168" s="110">
        <v>0</v>
      </c>
      <c r="D168" s="2"/>
      <c r="E168" s="31"/>
      <c r="F168" s="31"/>
      <c r="G168" s="2"/>
      <c r="H168" s="2"/>
      <c r="K168" s="2"/>
      <c r="L168" s="31"/>
      <c r="M168" s="31"/>
      <c r="N168" s="2"/>
    </row>
    <row r="169" spans="1:14" outlineLevel="1" x14ac:dyDescent="0.25">
      <c r="A169" s="47" t="s">
        <v>922</v>
      </c>
      <c r="D169" s="2"/>
      <c r="E169" s="31"/>
      <c r="F169" s="31"/>
      <c r="G169" s="2"/>
      <c r="H169" s="2"/>
      <c r="K169" s="2"/>
      <c r="L169" s="31"/>
      <c r="M169" s="31"/>
      <c r="N169" s="2"/>
    </row>
    <row r="170" spans="1:14" outlineLevel="1" x14ac:dyDescent="0.25">
      <c r="A170" s="47" t="s">
        <v>923</v>
      </c>
      <c r="D170" s="2"/>
      <c r="E170" s="31"/>
      <c r="F170" s="31"/>
      <c r="G170" s="2"/>
      <c r="H170" s="2"/>
      <c r="K170" s="2"/>
      <c r="L170" s="31"/>
      <c r="M170" s="31"/>
      <c r="N170" s="2"/>
    </row>
    <row r="171" spans="1:14" outlineLevel="1" x14ac:dyDescent="0.25">
      <c r="A171" s="47" t="s">
        <v>924</v>
      </c>
      <c r="D171" s="2"/>
      <c r="E171" s="31"/>
      <c r="F171" s="31"/>
      <c r="G171" s="2"/>
      <c r="H171" s="2"/>
      <c r="K171" s="2"/>
      <c r="L171" s="31"/>
      <c r="M171" s="31"/>
      <c r="N171" s="2"/>
    </row>
    <row r="172" spans="1:14" x14ac:dyDescent="0.25">
      <c r="A172" s="56"/>
      <c r="B172" s="57" t="s">
        <v>925</v>
      </c>
      <c r="C172" s="56" t="s">
        <v>761</v>
      </c>
      <c r="D172" s="56"/>
      <c r="E172" s="56"/>
      <c r="F172" s="59"/>
      <c r="G172" s="59"/>
      <c r="H172" s="2"/>
      <c r="I172" s="112"/>
      <c r="J172" s="77"/>
      <c r="K172" s="77"/>
      <c r="L172" s="77"/>
      <c r="M172" s="78"/>
      <c r="N172" s="78"/>
    </row>
    <row r="173" spans="1:14" ht="15" customHeight="1" x14ac:dyDescent="0.25">
      <c r="A173" s="47" t="s">
        <v>926</v>
      </c>
      <c r="B173" s="47" t="s">
        <v>927</v>
      </c>
      <c r="C173" s="110">
        <v>0.17518258640164866</v>
      </c>
      <c r="D173" s="2"/>
      <c r="E173" s="2"/>
      <c r="F173" s="2"/>
      <c r="G173" s="2"/>
      <c r="H173" s="2"/>
      <c r="K173" s="2"/>
      <c r="L173" s="2"/>
      <c r="M173" s="2"/>
      <c r="N173" s="2"/>
    </row>
    <row r="174" spans="1:14" outlineLevel="1" x14ac:dyDescent="0.25">
      <c r="A174" s="47" t="s">
        <v>928</v>
      </c>
      <c r="D174" s="2"/>
      <c r="E174" s="2"/>
      <c r="F174" s="2"/>
      <c r="G174" s="2"/>
      <c r="H174" s="2"/>
      <c r="K174" s="2"/>
      <c r="L174" s="2"/>
      <c r="M174" s="2"/>
      <c r="N174" s="2"/>
    </row>
    <row r="175" spans="1:14" outlineLevel="1" x14ac:dyDescent="0.25">
      <c r="A175" s="47" t="s">
        <v>929</v>
      </c>
      <c r="D175" s="2"/>
      <c r="E175" s="2"/>
      <c r="F175" s="2"/>
      <c r="G175" s="2"/>
      <c r="H175" s="2"/>
      <c r="K175" s="2"/>
      <c r="L175" s="2"/>
      <c r="M175" s="2"/>
      <c r="N175" s="2"/>
    </row>
    <row r="176" spans="1:14" outlineLevel="1" x14ac:dyDescent="0.25">
      <c r="A176" s="47" t="s">
        <v>930</v>
      </c>
      <c r="D176" s="2"/>
      <c r="E176" s="2"/>
      <c r="F176" s="2"/>
      <c r="G176" s="2"/>
      <c r="H176" s="2"/>
      <c r="K176" s="2"/>
      <c r="L176" s="2"/>
      <c r="M176" s="2"/>
      <c r="N176" s="2"/>
    </row>
    <row r="177" spans="1:14" outlineLevel="1" x14ac:dyDescent="0.25">
      <c r="A177" s="47" t="s">
        <v>931</v>
      </c>
      <c r="D177" s="2"/>
      <c r="E177" s="2"/>
      <c r="F177" s="2"/>
      <c r="G177" s="2"/>
      <c r="H177" s="2"/>
      <c r="K177" s="2"/>
      <c r="L177" s="2"/>
      <c r="M177" s="2"/>
      <c r="N177" s="2"/>
    </row>
    <row r="178" spans="1:14" outlineLevel="1" x14ac:dyDescent="0.25">
      <c r="A178" s="47" t="s">
        <v>932</v>
      </c>
    </row>
    <row r="179" spans="1:14" outlineLevel="1" x14ac:dyDescent="0.25">
      <c r="A179" s="47" t="s">
        <v>933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B6" sqref="B6"/>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934</v>
      </c>
      <c r="B1" s="1"/>
      <c r="C1" s="22" t="s">
        <v>170</v>
      </c>
    </row>
    <row r="2" spans="1:3" x14ac:dyDescent="0.25">
      <c r="B2" s="31"/>
      <c r="C2" s="31"/>
    </row>
    <row r="3" spans="1:3" x14ac:dyDescent="0.25">
      <c r="A3" s="122" t="s">
        <v>935</v>
      </c>
      <c r="B3" s="123"/>
      <c r="C3" s="31"/>
    </row>
    <row r="4" spans="1:3" x14ac:dyDescent="0.25">
      <c r="C4" s="31"/>
    </row>
    <row r="5" spans="1:3" ht="37.5" x14ac:dyDescent="0.25">
      <c r="A5" s="44" t="s">
        <v>180</v>
      </c>
      <c r="B5" s="44" t="s">
        <v>936</v>
      </c>
      <c r="C5" s="124" t="s">
        <v>937</v>
      </c>
    </row>
    <row r="6" spans="1:3" ht="30" x14ac:dyDescent="0.25">
      <c r="A6" s="95" t="s">
        <v>938</v>
      </c>
      <c r="B6" s="48" t="s">
        <v>939</v>
      </c>
      <c r="C6" s="125" t="s">
        <v>940</v>
      </c>
    </row>
    <row r="7" spans="1:3" ht="30" x14ac:dyDescent="0.25">
      <c r="A7" s="95" t="s">
        <v>941</v>
      </c>
      <c r="B7" s="48" t="s">
        <v>942</v>
      </c>
      <c r="C7" s="125" t="s">
        <v>943</v>
      </c>
    </row>
    <row r="8" spans="1:3" ht="30" x14ac:dyDescent="0.25">
      <c r="A8" s="95" t="s">
        <v>944</v>
      </c>
      <c r="B8" s="48" t="s">
        <v>945</v>
      </c>
      <c r="C8" s="125" t="s">
        <v>946</v>
      </c>
    </row>
    <row r="9" spans="1:3" x14ac:dyDescent="0.25">
      <c r="A9" s="95" t="s">
        <v>947</v>
      </c>
      <c r="B9" s="48" t="s">
        <v>948</v>
      </c>
      <c r="C9" s="53" t="s">
        <v>183</v>
      </c>
    </row>
    <row r="10" spans="1:3" ht="44.25" customHeight="1" x14ac:dyDescent="0.25">
      <c r="A10" s="95" t="s">
        <v>949</v>
      </c>
      <c r="B10" s="48" t="s">
        <v>950</v>
      </c>
      <c r="C10" s="53" t="s">
        <v>183</v>
      </c>
    </row>
    <row r="11" spans="1:3" ht="54.75" customHeight="1" x14ac:dyDescent="0.25">
      <c r="A11" s="95" t="s">
        <v>951</v>
      </c>
      <c r="B11" s="48" t="s">
        <v>952</v>
      </c>
      <c r="C11" s="53" t="s">
        <v>183</v>
      </c>
    </row>
    <row r="12" spans="1:3" x14ac:dyDescent="0.25">
      <c r="A12" s="95" t="s">
        <v>953</v>
      </c>
      <c r="B12" s="48" t="s">
        <v>954</v>
      </c>
      <c r="C12" s="53" t="s">
        <v>955</v>
      </c>
    </row>
    <row r="13" spans="1:3" x14ac:dyDescent="0.25">
      <c r="A13" s="95" t="s">
        <v>956</v>
      </c>
      <c r="B13" s="48" t="s">
        <v>957</v>
      </c>
      <c r="C13" s="53" t="s">
        <v>183</v>
      </c>
    </row>
    <row r="14" spans="1:3" x14ac:dyDescent="0.25">
      <c r="A14" s="95" t="s">
        <v>958</v>
      </c>
      <c r="B14" s="48" t="s">
        <v>959</v>
      </c>
      <c r="C14" s="53" t="s">
        <v>183</v>
      </c>
    </row>
    <row r="15" spans="1:3" ht="30" x14ac:dyDescent="0.25">
      <c r="A15" s="95" t="s">
        <v>960</v>
      </c>
      <c r="B15" s="48" t="s">
        <v>961</v>
      </c>
      <c r="C15" s="53" t="s">
        <v>183</v>
      </c>
    </row>
    <row r="16" spans="1:3" x14ac:dyDescent="0.25">
      <c r="A16" s="95" t="s">
        <v>962</v>
      </c>
      <c r="B16" s="48" t="s">
        <v>963</v>
      </c>
      <c r="C16" s="53" t="s">
        <v>183</v>
      </c>
    </row>
    <row r="17" spans="1:3" ht="30" customHeight="1" x14ac:dyDescent="0.25">
      <c r="A17" s="95" t="s">
        <v>964</v>
      </c>
      <c r="B17" s="126" t="s">
        <v>965</v>
      </c>
      <c r="C17" s="53" t="s">
        <v>183</v>
      </c>
    </row>
    <row r="18" spans="1:3" x14ac:dyDescent="0.25">
      <c r="A18" s="95" t="s">
        <v>966</v>
      </c>
      <c r="B18" s="126" t="s">
        <v>967</v>
      </c>
      <c r="C18" s="53" t="s">
        <v>183</v>
      </c>
    </row>
    <row r="19" spans="1:3" x14ac:dyDescent="0.25">
      <c r="A19" s="95" t="s">
        <v>968</v>
      </c>
      <c r="B19" s="126" t="s">
        <v>969</v>
      </c>
      <c r="C19" s="53" t="s">
        <v>183</v>
      </c>
    </row>
    <row r="20" spans="1:3" x14ac:dyDescent="0.25">
      <c r="A20" s="95" t="s">
        <v>970</v>
      </c>
      <c r="B20" s="48" t="s">
        <v>971</v>
      </c>
      <c r="C20" s="53" t="s">
        <v>183</v>
      </c>
    </row>
    <row r="21" spans="1:3" x14ac:dyDescent="0.25">
      <c r="A21" s="95" t="s">
        <v>972</v>
      </c>
      <c r="B21" s="67" t="s">
        <v>973</v>
      </c>
      <c r="C21" s="127"/>
    </row>
    <row r="22" spans="1:3" x14ac:dyDescent="0.25">
      <c r="A22" s="95" t="s">
        <v>974</v>
      </c>
      <c r="B22" s="127"/>
      <c r="C22" s="127"/>
    </row>
    <row r="23" spans="1:3" outlineLevel="1" x14ac:dyDescent="0.25">
      <c r="A23" s="95" t="s">
        <v>975</v>
      </c>
      <c r="B23" s="53"/>
      <c r="C23" s="53"/>
    </row>
    <row r="24" spans="1:3" outlineLevel="1" x14ac:dyDescent="0.25">
      <c r="A24" s="95" t="s">
        <v>976</v>
      </c>
      <c r="B24" s="112"/>
      <c r="C24" s="53"/>
    </row>
    <row r="25" spans="1:3" outlineLevel="1" x14ac:dyDescent="0.25">
      <c r="A25" s="95" t="s">
        <v>977</v>
      </c>
      <c r="B25" s="112"/>
      <c r="C25" s="53"/>
    </row>
    <row r="26" spans="1:3" outlineLevel="1" x14ac:dyDescent="0.25">
      <c r="A26" s="95" t="s">
        <v>978</v>
      </c>
      <c r="B26" s="112"/>
      <c r="C26" s="53"/>
    </row>
    <row r="27" spans="1:3" outlineLevel="1" x14ac:dyDescent="0.25">
      <c r="A27" s="95" t="s">
        <v>979</v>
      </c>
      <c r="B27" s="112"/>
      <c r="C27" s="53"/>
    </row>
    <row r="28" spans="1:3" ht="18.75" outlineLevel="1" x14ac:dyDescent="0.25">
      <c r="A28" s="44"/>
      <c r="B28" s="44" t="s">
        <v>980</v>
      </c>
      <c r="C28" s="124" t="s">
        <v>937</v>
      </c>
    </row>
    <row r="29" spans="1:3" outlineLevel="1" x14ac:dyDescent="0.25">
      <c r="A29" s="95" t="s">
        <v>981</v>
      </c>
      <c r="B29" s="48" t="s">
        <v>982</v>
      </c>
      <c r="C29" s="53" t="s">
        <v>183</v>
      </c>
    </row>
    <row r="30" spans="1:3" outlineLevel="1" x14ac:dyDescent="0.25">
      <c r="A30" s="95" t="s">
        <v>983</v>
      </c>
      <c r="B30" s="48" t="s">
        <v>984</v>
      </c>
      <c r="C30" s="53" t="s">
        <v>183</v>
      </c>
    </row>
    <row r="31" spans="1:3" outlineLevel="1" x14ac:dyDescent="0.25">
      <c r="A31" s="95" t="s">
        <v>985</v>
      </c>
      <c r="B31" s="48" t="s">
        <v>986</v>
      </c>
      <c r="C31" s="53" t="s">
        <v>183</v>
      </c>
    </row>
    <row r="32" spans="1:3" ht="30" outlineLevel="1" x14ac:dyDescent="0.25">
      <c r="A32" s="95" t="s">
        <v>987</v>
      </c>
      <c r="B32" s="128" t="s">
        <v>988</v>
      </c>
      <c r="C32" s="53" t="s">
        <v>183</v>
      </c>
    </row>
    <row r="33" spans="1:3" outlineLevel="1" x14ac:dyDescent="0.25">
      <c r="A33" s="95" t="s">
        <v>989</v>
      </c>
      <c r="B33" s="129"/>
      <c r="C33" s="53"/>
    </row>
    <row r="34" spans="1:3" outlineLevel="1" x14ac:dyDescent="0.25">
      <c r="A34" s="95" t="s">
        <v>990</v>
      </c>
      <c r="B34" s="129"/>
      <c r="C34" s="53"/>
    </row>
    <row r="35" spans="1:3" outlineLevel="1" x14ac:dyDescent="0.25">
      <c r="A35" s="95" t="s">
        <v>991</v>
      </c>
      <c r="B35" s="129"/>
      <c r="C35" s="53"/>
    </row>
    <row r="36" spans="1:3" outlineLevel="1" x14ac:dyDescent="0.25">
      <c r="A36" s="95" t="s">
        <v>992</v>
      </c>
      <c r="B36" s="129"/>
      <c r="C36" s="53"/>
    </row>
    <row r="37" spans="1:3" outlineLevel="1" x14ac:dyDescent="0.25">
      <c r="A37" s="95" t="s">
        <v>993</v>
      </c>
      <c r="B37" s="129"/>
      <c r="C37" s="53"/>
    </row>
    <row r="38" spans="1:3" outlineLevel="1" x14ac:dyDescent="0.25">
      <c r="A38" s="95" t="s">
        <v>994</v>
      </c>
      <c r="B38" s="129"/>
      <c r="C38" s="53"/>
    </row>
    <row r="39" spans="1:3" outlineLevel="1" x14ac:dyDescent="0.25">
      <c r="A39" s="95" t="s">
        <v>995</v>
      </c>
      <c r="B39" s="129"/>
      <c r="C39" s="53"/>
    </row>
    <row r="40" spans="1:3" outlineLevel="1" x14ac:dyDescent="0.25">
      <c r="A40" s="95" t="s">
        <v>996</v>
      </c>
      <c r="B40" s="2"/>
      <c r="C40" s="53"/>
    </row>
    <row r="41" spans="1:3" outlineLevel="1" x14ac:dyDescent="0.25">
      <c r="A41" s="95" t="s">
        <v>997</v>
      </c>
      <c r="B41" s="129"/>
      <c r="C41" s="53"/>
    </row>
    <row r="42" spans="1:3" outlineLevel="1" x14ac:dyDescent="0.25">
      <c r="A42" s="95" t="s">
        <v>998</v>
      </c>
      <c r="B42" s="129"/>
      <c r="C42" s="53"/>
    </row>
    <row r="43" spans="1:3" outlineLevel="1" x14ac:dyDescent="0.25">
      <c r="A43" s="95" t="s">
        <v>999</v>
      </c>
      <c r="B43" s="129"/>
      <c r="C43" s="53"/>
    </row>
    <row r="44" spans="1:3" ht="18.75" x14ac:dyDescent="0.25">
      <c r="A44" s="44"/>
      <c r="B44" s="44" t="s">
        <v>1000</v>
      </c>
      <c r="C44" s="124" t="s">
        <v>1001</v>
      </c>
    </row>
    <row r="45" spans="1:3" x14ac:dyDescent="0.25">
      <c r="A45" s="95" t="s">
        <v>1002</v>
      </c>
      <c r="B45" s="126" t="s">
        <v>1003</v>
      </c>
      <c r="C45" s="53" t="s">
        <v>1004</v>
      </c>
    </row>
    <row r="46" spans="1:3" x14ac:dyDescent="0.25">
      <c r="A46" s="95" t="s">
        <v>1005</v>
      </c>
      <c r="B46" s="126" t="s">
        <v>1006</v>
      </c>
      <c r="C46" s="53" t="s">
        <v>1007</v>
      </c>
    </row>
    <row r="47" spans="1:3" x14ac:dyDescent="0.25">
      <c r="A47" s="95" t="s">
        <v>1008</v>
      </c>
      <c r="B47" s="126" t="s">
        <v>1009</v>
      </c>
      <c r="C47" s="53" t="s">
        <v>1010</v>
      </c>
    </row>
    <row r="48" spans="1:3" outlineLevel="1" x14ac:dyDescent="0.25">
      <c r="A48" s="95" t="s">
        <v>1011</v>
      </c>
      <c r="B48" s="128" t="s">
        <v>1012</v>
      </c>
      <c r="C48" s="53" t="s">
        <v>1013</v>
      </c>
    </row>
    <row r="49" spans="1:3" outlineLevel="1" x14ac:dyDescent="0.25">
      <c r="A49" s="95" t="s">
        <v>1014</v>
      </c>
      <c r="B49" s="130"/>
      <c r="C49" s="53"/>
    </row>
    <row r="50" spans="1:3" outlineLevel="1" x14ac:dyDescent="0.25">
      <c r="A50" s="95" t="s">
        <v>1015</v>
      </c>
      <c r="B50" s="131"/>
      <c r="C50" s="53"/>
    </row>
    <row r="51" spans="1:3" ht="18.75" x14ac:dyDescent="0.25">
      <c r="A51" s="44"/>
      <c r="B51" s="44" t="s">
        <v>1016</v>
      </c>
      <c r="C51" s="124" t="s">
        <v>937</v>
      </c>
    </row>
    <row r="52" spans="1:3" x14ac:dyDescent="0.25">
      <c r="A52" s="95" t="s">
        <v>1017</v>
      </c>
      <c r="B52" s="48" t="s">
        <v>1018</v>
      </c>
      <c r="C52" s="53" t="s">
        <v>183</v>
      </c>
    </row>
    <row r="53" spans="1:3" x14ac:dyDescent="0.25">
      <c r="A53" s="95" t="s">
        <v>1019</v>
      </c>
      <c r="B53" s="130"/>
      <c r="C53" s="127"/>
    </row>
    <row r="54" spans="1:3" x14ac:dyDescent="0.25">
      <c r="A54" s="95" t="s">
        <v>1020</v>
      </c>
      <c r="B54" s="130"/>
      <c r="C54" s="127"/>
    </row>
    <row r="55" spans="1:3" x14ac:dyDescent="0.25">
      <c r="A55" s="95" t="s">
        <v>1021</v>
      </c>
      <c r="B55" s="130"/>
      <c r="C55" s="127"/>
    </row>
    <row r="56" spans="1:3" x14ac:dyDescent="0.25">
      <c r="A56" s="95" t="s">
        <v>1022</v>
      </c>
      <c r="B56" s="130"/>
      <c r="C56" s="127"/>
    </row>
    <row r="57" spans="1:3" x14ac:dyDescent="0.25">
      <c r="A57" s="95" t="s">
        <v>1023</v>
      </c>
      <c r="B57" s="130"/>
      <c r="C57" s="127"/>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2"/>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3"/>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3.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4.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B2. HTT Public Sector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2026-02-09T14:32:40Z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