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G:\Capital Markets Services\83418 KNAB SB\Reporting\2025\07 re-run based on new asset percentage\Draft\"/>
    </mc:Choice>
  </mc:AlternateContent>
  <xr:revisionPtr revIDLastSave="0" documentId="13_ncr:1_{BE96B5CB-708A-446F-A606-50AC6A83A7EC}" xr6:coauthVersionLast="47" xr6:coauthVersionMax="47" xr10:uidLastSave="{00000000-0000-0000-0000-000000000000}"/>
  <bookViews>
    <workbookView xWindow="-120" yWindow="-120" windowWidth="38640" windowHeight="21120" tabRatio="879"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D385" i="24"/>
  <c r="C385" i="24"/>
  <c r="G384" i="24"/>
  <c r="F384" i="24"/>
  <c r="G383" i="24"/>
  <c r="F383" i="24"/>
  <c r="G382" i="24"/>
  <c r="F382" i="24"/>
  <c r="G381" i="24"/>
  <c r="F381" i="24"/>
  <c r="G380" i="24"/>
  <c r="F380" i="24"/>
  <c r="G379" i="24"/>
  <c r="F379" i="24"/>
  <c r="G378" i="24"/>
  <c r="G385" i="24" s="1"/>
  <c r="F378" i="24"/>
  <c r="F385" i="24" s="1"/>
  <c r="D366" i="24"/>
  <c r="C366" i="24"/>
  <c r="F364" i="24"/>
  <c r="G362" i="24"/>
  <c r="F362" i="24"/>
  <c r="F360" i="24"/>
  <c r="G358" i="24"/>
  <c r="F358" i="24"/>
  <c r="F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F349" i="24" s="1"/>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F326" i="24" s="1"/>
  <c r="G308" i="24"/>
  <c r="F308" i="24"/>
  <c r="G279" i="24"/>
  <c r="G277" i="24"/>
  <c r="G275" i="24"/>
  <c r="D273" i="24"/>
  <c r="G278" i="24" s="1"/>
  <c r="C273" i="24"/>
  <c r="G272" i="24"/>
  <c r="G271" i="24"/>
  <c r="G270" i="24"/>
  <c r="G269" i="24"/>
  <c r="G268" i="24"/>
  <c r="G267" i="24"/>
  <c r="G266" i="24"/>
  <c r="G273" i="24" s="1"/>
  <c r="G265" i="24"/>
  <c r="F265" i="24"/>
  <c r="G257" i="24"/>
  <c r="G255" i="24"/>
  <c r="F255" i="24"/>
  <c r="G253" i="24"/>
  <c r="F252" i="24"/>
  <c r="D251" i="24"/>
  <c r="G256" i="24" s="1"/>
  <c r="C251" i="24"/>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F39" i="24"/>
  <c r="F37" i="24"/>
  <c r="F33" i="24"/>
  <c r="F32" i="24"/>
  <c r="F31" i="24"/>
  <c r="C29" i="24"/>
  <c r="F28" i="24"/>
  <c r="F26" i="24"/>
  <c r="D18" i="24"/>
  <c r="C18" i="24"/>
  <c r="G17" i="24"/>
  <c r="G15" i="24"/>
  <c r="G18" i="24" s="1"/>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G370" i="9"/>
  <c r="G369" i="9"/>
  <c r="G372" i="9" s="1"/>
  <c r="G368" i="9"/>
  <c r="D365" i="9"/>
  <c r="C365" i="9"/>
  <c r="G364" i="9"/>
  <c r="G363" i="9"/>
  <c r="G362" i="9"/>
  <c r="G361" i="9"/>
  <c r="G360" i="9"/>
  <c r="G359" i="9"/>
  <c r="G358" i="9"/>
  <c r="G365" i="9" s="1"/>
  <c r="D346" i="9"/>
  <c r="C346" i="9"/>
  <c r="F344" i="9"/>
  <c r="F343" i="9"/>
  <c r="F342" i="9"/>
  <c r="F341" i="9"/>
  <c r="F339" i="9"/>
  <c r="F338" i="9"/>
  <c r="F336" i="9"/>
  <c r="F335" i="9"/>
  <c r="F334" i="9"/>
  <c r="F333" i="9"/>
  <c r="D328" i="9"/>
  <c r="C328" i="9"/>
  <c r="G327" i="9"/>
  <c r="G326" i="9"/>
  <c r="G325" i="9"/>
  <c r="G324" i="9"/>
  <c r="F324" i="9"/>
  <c r="G323" i="9"/>
  <c r="G322" i="9"/>
  <c r="F322" i="9"/>
  <c r="G321" i="9"/>
  <c r="G320" i="9"/>
  <c r="F320" i="9"/>
  <c r="G319" i="9"/>
  <c r="G318" i="9"/>
  <c r="G317" i="9"/>
  <c r="G316" i="9"/>
  <c r="F316" i="9"/>
  <c r="G315" i="9"/>
  <c r="G314" i="9"/>
  <c r="F314" i="9"/>
  <c r="G313" i="9"/>
  <c r="G328" i="9" s="1"/>
  <c r="G312" i="9"/>
  <c r="F312" i="9"/>
  <c r="G311" i="9"/>
  <c r="G310" i="9"/>
  <c r="D305" i="9"/>
  <c r="C305" i="9"/>
  <c r="G304" i="9"/>
  <c r="G303" i="9"/>
  <c r="G302" i="9"/>
  <c r="G301" i="9"/>
  <c r="G300" i="9"/>
  <c r="G299" i="9"/>
  <c r="G298" i="9"/>
  <c r="G297" i="9"/>
  <c r="F297" i="9"/>
  <c r="G296" i="9"/>
  <c r="G295" i="9"/>
  <c r="G294" i="9"/>
  <c r="G293" i="9"/>
  <c r="G292" i="9"/>
  <c r="G291" i="9"/>
  <c r="G290" i="9"/>
  <c r="G305" i="9" s="1"/>
  <c r="G289" i="9"/>
  <c r="F289" i="9"/>
  <c r="G288" i="9"/>
  <c r="G287" i="9"/>
  <c r="G255" i="9"/>
  <c r="G253" i="9"/>
  <c r="F253" i="9"/>
  <c r="G251" i="9"/>
  <c r="F250" i="9"/>
  <c r="D249" i="9"/>
  <c r="G254" i="9" s="1"/>
  <c r="C249" i="9"/>
  <c r="G248" i="9"/>
  <c r="F248" i="9"/>
  <c r="G247" i="9"/>
  <c r="F247" i="9"/>
  <c r="G246" i="9"/>
  <c r="F246" i="9"/>
  <c r="G245" i="9"/>
  <c r="F245" i="9"/>
  <c r="G244" i="9"/>
  <c r="F244" i="9"/>
  <c r="G243" i="9"/>
  <c r="F243" i="9"/>
  <c r="G242" i="9"/>
  <c r="G249" i="9" s="1"/>
  <c r="F242" i="9"/>
  <c r="F249" i="9" s="1"/>
  <c r="G241" i="9"/>
  <c r="F241" i="9"/>
  <c r="G233" i="9"/>
  <c r="F233" i="9"/>
  <c r="F232" i="9"/>
  <c r="G231" i="9"/>
  <c r="F230" i="9"/>
  <c r="G229" i="9"/>
  <c r="F229" i="9"/>
  <c r="D227" i="9"/>
  <c r="G232" i="9" s="1"/>
  <c r="C227" i="9"/>
  <c r="F231"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F85" i="9"/>
  <c r="F76" i="9" s="1"/>
  <c r="D85" i="9"/>
  <c r="D76" i="9" s="1"/>
  <c r="C76" i="9"/>
  <c r="F72" i="9"/>
  <c r="D72" i="9"/>
  <c r="C72" i="9"/>
  <c r="F57" i="9"/>
  <c r="F44" i="9" s="1"/>
  <c r="D57" i="9"/>
  <c r="D44" i="9" s="1"/>
  <c r="C44" i="9"/>
  <c r="F36" i="9"/>
  <c r="D36" i="9"/>
  <c r="F28" i="9"/>
  <c r="G16" i="24" s="1"/>
  <c r="D28" i="9"/>
  <c r="C15"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G220" i="8" s="1"/>
  <c r="F218" i="8"/>
  <c r="G217" i="8"/>
  <c r="F217" i="8"/>
  <c r="C209" i="8"/>
  <c r="C208" i="8"/>
  <c r="F202" i="8"/>
  <c r="F196" i="8"/>
  <c r="F187" i="8"/>
  <c r="F185" i="8"/>
  <c r="F184" i="8"/>
  <c r="F183" i="8"/>
  <c r="F181" i="8"/>
  <c r="F180" i="8"/>
  <c r="C179" i="8"/>
  <c r="F186" i="8" s="1"/>
  <c r="F178" i="8"/>
  <c r="F177" i="8"/>
  <c r="F176" i="8"/>
  <c r="F179" i="8" s="1"/>
  <c r="F175" i="8"/>
  <c r="F174" i="8"/>
  <c r="D167" i="8"/>
  <c r="C167" i="8"/>
  <c r="G166" i="8"/>
  <c r="F166" i="8"/>
  <c r="G165" i="8"/>
  <c r="F165" i="8"/>
  <c r="G164" i="8"/>
  <c r="G167" i="8" s="1"/>
  <c r="F164" i="8"/>
  <c r="F167" i="8" s="1"/>
  <c r="G161" i="8"/>
  <c r="F161" i="8"/>
  <c r="F160" i="8"/>
  <c r="G159" i="8"/>
  <c r="F158" i="8"/>
  <c r="D157" i="8"/>
  <c r="G162" i="8" s="1"/>
  <c r="C157" i="8"/>
  <c r="G156" i="8"/>
  <c r="G155" i="8"/>
  <c r="F155" i="8"/>
  <c r="G154" i="8"/>
  <c r="G153" i="8"/>
  <c r="F153" i="8"/>
  <c r="G152" i="8"/>
  <c r="G151" i="8"/>
  <c r="F151" i="8"/>
  <c r="G150" i="8"/>
  <c r="G149" i="8"/>
  <c r="F149" i="8"/>
  <c r="G148" i="8"/>
  <c r="G147" i="8"/>
  <c r="F147" i="8"/>
  <c r="G146" i="8"/>
  <c r="G145" i="8"/>
  <c r="F145" i="8"/>
  <c r="G144" i="8"/>
  <c r="G143" i="8"/>
  <c r="F143" i="8"/>
  <c r="G142" i="8"/>
  <c r="G157" i="8" s="1"/>
  <c r="G141" i="8"/>
  <c r="F141" i="8"/>
  <c r="G140" i="8"/>
  <c r="G139" i="8"/>
  <c r="F139" i="8"/>
  <c r="G138" i="8"/>
  <c r="G135" i="8"/>
  <c r="F135" i="8"/>
  <c r="G133" i="8"/>
  <c r="F132" i="8"/>
  <c r="D131" i="8"/>
  <c r="G136" i="8" s="1"/>
  <c r="C131" i="8"/>
  <c r="F134"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F103" i="8"/>
  <c r="D103" i="8"/>
  <c r="D102" i="8"/>
  <c r="D101" i="8"/>
  <c r="D100" i="8"/>
  <c r="C100" i="8"/>
  <c r="F105" i="8" s="1"/>
  <c r="D99" i="8"/>
  <c r="G98" i="8"/>
  <c r="D98" i="8"/>
  <c r="D97" i="8"/>
  <c r="D96" i="8"/>
  <c r="G95" i="8"/>
  <c r="D95" i="8"/>
  <c r="D94" i="8"/>
  <c r="D93" i="8"/>
  <c r="D82" i="8"/>
  <c r="G82" i="8" s="1"/>
  <c r="D81" i="8"/>
  <c r="G81" i="8" s="1"/>
  <c r="G80" i="8"/>
  <c r="D80" i="8"/>
  <c r="G79" i="8"/>
  <c r="D79" i="8"/>
  <c r="D78" i="8"/>
  <c r="G78" i="8" s="1"/>
  <c r="D77" i="8"/>
  <c r="C77" i="8"/>
  <c r="G76" i="8"/>
  <c r="G75" i="8"/>
  <c r="F75" i="8"/>
  <c r="G74" i="8"/>
  <c r="G73" i="8"/>
  <c r="F73" i="8"/>
  <c r="G72" i="8"/>
  <c r="G71" i="8"/>
  <c r="F71" i="8"/>
  <c r="G70" i="8"/>
  <c r="G77" i="8" s="1"/>
  <c r="F62" i="8"/>
  <c r="F61" i="8"/>
  <c r="C58" i="8"/>
  <c r="F56" i="8"/>
  <c r="F55" i="8"/>
  <c r="C47" i="8"/>
  <c r="D45" i="8"/>
  <c r="D293" i="8"/>
  <c r="C293" i="8"/>
  <c r="C295" i="8"/>
  <c r="D307" i="8"/>
  <c r="C291" i="8"/>
  <c r="F307" i="8"/>
  <c r="F293" i="8"/>
  <c r="D295" i="8"/>
  <c r="C307" i="8"/>
  <c r="G293" i="8"/>
  <c r="F295" i="8"/>
  <c r="D291" i="8"/>
  <c r="F93" i="8" l="1"/>
  <c r="F97" i="8"/>
  <c r="F102" i="8"/>
  <c r="F94" i="8"/>
  <c r="F96" i="8"/>
  <c r="F98" i="8"/>
  <c r="F81" i="8"/>
  <c r="F80" i="8"/>
  <c r="G105" i="8"/>
  <c r="G101" i="8"/>
  <c r="G96" i="8"/>
  <c r="G104" i="8"/>
  <c r="G93" i="8"/>
  <c r="G103" i="8"/>
  <c r="F213" i="8"/>
  <c r="F207" i="8"/>
  <c r="F203" i="8"/>
  <c r="F199" i="8"/>
  <c r="F195" i="8"/>
  <c r="F212" i="8"/>
  <c r="F204" i="8"/>
  <c r="F198" i="8"/>
  <c r="F193" i="8"/>
  <c r="F215" i="8"/>
  <c r="F17" i="22"/>
  <c r="F24" i="9"/>
  <c r="F20" i="9"/>
  <c r="F16" i="9"/>
  <c r="F13" i="9"/>
  <c r="F15" i="24"/>
  <c r="F23" i="9"/>
  <c r="F18" i="9"/>
  <c r="F14" i="9"/>
  <c r="F21" i="9"/>
  <c r="F304" i="9"/>
  <c r="F302" i="9"/>
  <c r="F300" i="9"/>
  <c r="F298" i="9"/>
  <c r="F296" i="9"/>
  <c r="F294" i="9"/>
  <c r="F292" i="9"/>
  <c r="F290" i="9"/>
  <c r="F288" i="9"/>
  <c r="G345" i="9"/>
  <c r="G343" i="9"/>
  <c r="G341" i="9"/>
  <c r="G339" i="9"/>
  <c r="G337" i="9"/>
  <c r="G335" i="9"/>
  <c r="G333" i="9"/>
  <c r="G342" i="9"/>
  <c r="G334" i="9"/>
  <c r="F364" i="9"/>
  <c r="F362" i="9"/>
  <c r="F360" i="9"/>
  <c r="F358" i="9"/>
  <c r="F17" i="24"/>
  <c r="F278" i="24"/>
  <c r="F276" i="24"/>
  <c r="F274" i="24"/>
  <c r="F277" i="24"/>
  <c r="F272" i="24"/>
  <c r="F270" i="24"/>
  <c r="F268" i="24"/>
  <c r="F266" i="24"/>
  <c r="F273" i="24" s="1"/>
  <c r="F82" i="8"/>
  <c r="G97" i="8"/>
  <c r="G102" i="8"/>
  <c r="F197" i="8"/>
  <c r="F205" i="8"/>
  <c r="F210" i="8"/>
  <c r="F22" i="9"/>
  <c r="F287" i="9"/>
  <c r="F295" i="9"/>
  <c r="F303" i="9"/>
  <c r="G336" i="9"/>
  <c r="G340" i="9"/>
  <c r="F363" i="9"/>
  <c r="F371" i="9"/>
  <c r="F369" i="9"/>
  <c r="F271" i="24"/>
  <c r="G365" i="24"/>
  <c r="G363" i="24"/>
  <c r="G361" i="24"/>
  <c r="G359" i="24"/>
  <c r="G357" i="24"/>
  <c r="G355" i="24"/>
  <c r="G353" i="24"/>
  <c r="F64" i="8"/>
  <c r="F60" i="8"/>
  <c r="F57" i="8"/>
  <c r="F53" i="8"/>
  <c r="F63" i="8"/>
  <c r="F70" i="8"/>
  <c r="F72" i="8"/>
  <c r="F74" i="8"/>
  <c r="F76" i="8"/>
  <c r="F79" i="8"/>
  <c r="G94" i="8"/>
  <c r="G99" i="8"/>
  <c r="F133" i="8"/>
  <c r="F136" i="8"/>
  <c r="F200" i="8"/>
  <c r="F206" i="8"/>
  <c r="F211" i="8"/>
  <c r="F17" i="9"/>
  <c r="F25" i="9"/>
  <c r="F293" i="9"/>
  <c r="F301" i="9"/>
  <c r="F327" i="9"/>
  <c r="F325" i="9"/>
  <c r="F323" i="9"/>
  <c r="F321" i="9"/>
  <c r="F319" i="9"/>
  <c r="F317" i="9"/>
  <c r="F315" i="9"/>
  <c r="F313" i="9"/>
  <c r="F311" i="9"/>
  <c r="G344" i="9"/>
  <c r="F361" i="9"/>
  <c r="F370" i="9"/>
  <c r="F257" i="24"/>
  <c r="F254" i="24"/>
  <c r="F253" i="24"/>
  <c r="F256" i="24"/>
  <c r="F269" i="24"/>
  <c r="F279" i="24"/>
  <c r="F54" i="8"/>
  <c r="F59" i="8"/>
  <c r="F162" i="8"/>
  <c r="F156" i="8"/>
  <c r="F154" i="8"/>
  <c r="F152" i="8"/>
  <c r="F150" i="8"/>
  <c r="F148" i="8"/>
  <c r="F146" i="8"/>
  <c r="F144" i="8"/>
  <c r="F142" i="8"/>
  <c r="F140" i="8"/>
  <c r="F138" i="8"/>
  <c r="F159" i="8"/>
  <c r="F194" i="8"/>
  <c r="F201" i="8"/>
  <c r="F214" i="8"/>
  <c r="F12" i="9"/>
  <c r="F19" i="9"/>
  <c r="F26" i="9"/>
  <c r="F255" i="9"/>
  <c r="F252" i="9"/>
  <c r="F251" i="9"/>
  <c r="F254" i="9"/>
  <c r="F291" i="9"/>
  <c r="F299" i="9"/>
  <c r="F310" i="9"/>
  <c r="F328" i="9" s="1"/>
  <c r="F318" i="9"/>
  <c r="F326" i="9"/>
  <c r="G338" i="9"/>
  <c r="F345" i="9"/>
  <c r="F340" i="9"/>
  <c r="F337" i="9"/>
  <c r="F346" i="9" s="1"/>
  <c r="F359" i="9"/>
  <c r="F368" i="9"/>
  <c r="F372" i="9" s="1"/>
  <c r="F16" i="24"/>
  <c r="F38" i="24"/>
  <c r="F34" i="24"/>
  <c r="F30" i="24"/>
  <c r="F27" i="24"/>
  <c r="F29" i="24" s="1"/>
  <c r="F35" i="24"/>
  <c r="F36" i="24"/>
  <c r="F267" i="24"/>
  <c r="F275" i="24"/>
  <c r="G356" i="24"/>
  <c r="G360" i="24"/>
  <c r="G364" i="24"/>
  <c r="F104" i="8"/>
  <c r="F99" i="8"/>
  <c r="F95" i="8"/>
  <c r="F101" i="8"/>
  <c r="F228" i="9"/>
  <c r="F365" i="24"/>
  <c r="F363" i="24"/>
  <c r="F361" i="24"/>
  <c r="F359" i="24"/>
  <c r="F357" i="24"/>
  <c r="F355" i="24"/>
  <c r="F353" i="24"/>
  <c r="F366" i="24" s="1"/>
  <c r="F392" i="24"/>
  <c r="G132" i="8"/>
  <c r="G134" i="8"/>
  <c r="G158" i="8"/>
  <c r="G160" i="8"/>
  <c r="F182" i="8"/>
  <c r="G228" i="9"/>
  <c r="G230" i="9"/>
  <c r="G250" i="9"/>
  <c r="G252" i="9"/>
  <c r="G252" i="24"/>
  <c r="G254" i="24"/>
  <c r="G274" i="24"/>
  <c r="G276" i="24"/>
  <c r="F100" i="8" l="1"/>
  <c r="F209" i="8"/>
  <c r="F208" i="8"/>
  <c r="G100" i="8"/>
  <c r="F15" i="9"/>
  <c r="F77" i="8"/>
  <c r="F365" i="9"/>
  <c r="F157" i="8"/>
  <c r="F58" i="8"/>
  <c r="G366" i="24"/>
  <c r="F305" i="9"/>
  <c r="G346" i="9"/>
  <c r="F18" i="24"/>
</calcChain>
</file>

<file path=xl/sharedStrings.xml><?xml version="1.0" encoding="utf-8"?>
<sst xmlns="http://schemas.openxmlformats.org/spreadsheetml/2006/main" count="4382" uniqueCount="3103">
  <si>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</si>
  <si>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</si>
  <si>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</si>
  <si>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</si>
  <si>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</si>
  <si>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</si>
  <si>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</si>
  <si>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</si>
  <si>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</si>
  <si>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</si>
  <si>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</si>
  <si>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</si>
  <si>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</si>
  <si>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</si>
  <si>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</si>
  <si>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</si>
  <si>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</si>
  <si>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</si>
  <si>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</si>
  <si>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</si>
  <si>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</si>
  <si>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</si>
  <si>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</si>
  <si>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</si>
  <si>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</si>
  <si>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</si>
  <si>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</si>
  <si>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</si>
  <si>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</si>
  <si>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</si>
  <si>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</si>
  <si>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</si>
  <si>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</si>
  <si>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</si>
  <si>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</si>
  <si>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</si>
  <si>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</si>
  <si>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</si>
  <si>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</si>
  <si>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</si>
  <si>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</si>
  <si>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</si>
  <si>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</si>
  <si>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</si>
  <si>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</si>
  <si>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</si>
  <si>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</si>
  <si>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</si>
  <si>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</si>
  <si>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</si>
  <si>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</si>
  <si>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</si>
  <si>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</si>
  <si>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</si>
  <si>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</si>
  <si>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</si>
  <si>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</si>
  <si>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</si>
  <si>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</si>
  <si>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</si>
  <si>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</si>
  <si>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</si>
  <si>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</si>
  <si>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</si>
  <si>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</si>
  <si>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</si>
  <si>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</si>
  <si>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</si>
  <si>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</si>
  <si>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</si>
  <si>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</si>
  <si>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</si>
  <si>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</si>
  <si>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</si>
  <si>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</si>
  <si>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</si>
  <si>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</si>
  <si>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</si>
  <si>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</si>
  <si>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</si>
  <si>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</si>
  <si>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</si>
  <si>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</si>
  <si>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</si>
  <si>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</si>
  <si>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</si>
  <si>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</si>
  <si>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</si>
  <si>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</si>
  <si>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</si>
  <si>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</si>
  <si>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</si>
  <si>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</si>
  <si>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</si>
  <si>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</si>
  <si>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</si>
  <si>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</si>
  <si>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</si>
  <si>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</si>
  <si>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</si>
  <si>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</si>
  <si>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</si>
  <si>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</si>
  <si>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</si>
  <si>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</si>
  <si>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</si>
  <si>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</si>
  <si>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</si>
  <si>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</si>
  <si>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</si>
  <si>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</si>
  <si>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</si>
  <si>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</si>
  <si>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</si>
  <si>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</si>
  <si>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</si>
  <si>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</si>
  <si>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</si>
  <si>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</si>
  <si>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</si>
  <si>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</si>
  <si>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</si>
  <si>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</si>
  <si>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</si>
  <si>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</si>
  <si>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</si>
  <si>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</si>
  <si>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</si>
  <si>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</si>
  <si>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</si>
  <si>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</si>
  <si>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</si>
  <si>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</si>
  <si>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</si>
  <si>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</si>
  <si>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</si>
  <si>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</si>
  <si>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</si>
  <si>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</si>
  <si>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</si>
  <si>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</si>
  <si>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</si>
  <si>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</si>
  <si>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</si>
  <si>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</si>
  <si>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</si>
  <si>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</si>
  <si>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</si>
  <si>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</si>
  <si>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</si>
  <si>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</si>
  <si>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</si>
  <si>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</si>
  <si>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</si>
  <si>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</si>
  <si>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</si>
  <si>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</si>
  <si>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</si>
  <si>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</si>
  <si>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</si>
  <si>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</si>
  <si>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</si>
  <si>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</si>
  <si>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</si>
  <si>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</si>
  <si>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</si>
  <si>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</si>
  <si>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</si>
  <si>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</si>
  <si>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</si>
  <si>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</si>
  <si>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</si>
  <si>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</si>
  <si>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</si>
  <si>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</si>
  <si>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</si>
  <si>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</si>
  <si>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</si>
  <si>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</si>
  <si>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</si>
  <si>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</si>
  <si>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</si>
  <si>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</si>
  <si>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</si>
  <si>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</si>
  <si>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</si>
  <si>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</si>
  <si>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</si>
  <si>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</si>
  <si>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</si>
  <si>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</si>
  <si>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</si>
  <si>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</si>
  <si>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</si>
  <si>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</si>
  <si>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</si>
  <si>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</si>
  <si>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</si>
  <si>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</si>
  <si>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</si>
  <si>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</si>
  <si>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</si>
  <si>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</si>
  <si>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</si>
  <si>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</si>
  <si>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</si>
  <si>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</si>
  <si>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</si>
  <si>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</si>
  <si>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</si>
  <si>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</si>
  <si>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</si>
  <si>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</si>
  <si>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</si>
  <si>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</si>
  <si>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</si>
  <si>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</si>
  <si>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</si>
  <si>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</si>
  <si>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</si>
  <si>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</si>
  <si>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</si>
  <si>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</si>
  <si>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</si>
  <si>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</si>
  <si>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</si>
  <si>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</si>
  <si>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</si>
  <si>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</si>
  <si>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</si>
  <si>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</si>
  <si>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</si>
  <si>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</si>
  <si>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</si>
  <si>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</si>
  <si>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</si>
  <si>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</si>
  <si>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</si>
  <si>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</si>
  <si>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</si>
  <si>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</si>
  <si>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</si>
  <si>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</si>
  <si>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</si>
  <si>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</si>
  <si>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</si>
  <si>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</si>
  <si>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</si>
  <si>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</si>
  <si>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</si>
  <si>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</si>
  <si>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</si>
  <si>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</si>
  <si>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</si>
  <si>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</si>
  <si>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</si>
  <si>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</si>
  <si>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</si>
  <si>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</si>
  <si>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</si>
  <si>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</si>
  <si>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</si>
  <si>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</si>
  <si>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</si>
  <si>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</si>
  <si>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</si>
  <si>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</si>
  <si>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</si>
  <si>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</si>
  <si>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</si>
  <si>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</si>
  <si>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</si>
  <si>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</si>
  <si>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</si>
  <si>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</si>
  <si>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</si>
  <si>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</si>
  <si>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</si>
  <si>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</si>
  <si>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</si>
  <si>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</si>
  <si>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</si>
  <si>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</si>
  <si>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</si>
  <si>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</si>
  <si>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</si>
  <si>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</si>
  <si>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</si>
  <si>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</si>
  <si>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</si>
  <si>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</si>
  <si>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</si>
  <si>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</si>
  <si>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</si>
  <si>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</si>
  <si>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</si>
  <si>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</si>
  <si>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</si>
  <si>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</si>
  <si>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</si>
  <si>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</si>
  <si>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</si>
  <si>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</si>
  <si>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</si>
  <si>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</si>
  <si>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</si>
  <si>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</si>
  <si>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</si>
  <si>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</si>
  <si>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</si>
  <si>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</si>
  <si>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</si>
  <si>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</si>
  <si>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</si>
  <si>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</si>
  <si>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</si>
  <si>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</si>
  <si>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</si>
  <si>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</si>
  <si>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</si>
  <si>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</si>
  <si>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</si>
  <si>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</si>
  <si>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</si>
  <si>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</si>
  <si>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</si>
  <si>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</si>
  <si>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</si>
  <si>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</si>
  <si>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</si>
  <si>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</si>
  <si>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</si>
  <si>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</si>
  <si>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</si>
  <si>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</si>
  <si>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</si>
  <si>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</si>
  <si>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</si>
  <si>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</si>
  <si>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</si>
  <si>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</si>
  <si>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</si>
  <si>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</si>
  <si>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</si>
  <si>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</si>
  <si>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</si>
  <si>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</si>
  <si>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</si>
  <si>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</si>
  <si>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</si>
  <si>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</si>
  <si>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</si>
  <si>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</si>
  <si>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</si>
  <si>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</si>
  <si>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</si>
  <si>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</si>
  <si>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</si>
  <si>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</si>
  <si>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</si>
  <si>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</si>
  <si>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</si>
  <si>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</si>
  <si>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</si>
  <si>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</si>
  <si>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</si>
  <si>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</si>
  <si>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</si>
  <si>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</si>
  <si>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</si>
  <si>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</si>
  <si>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</si>
  <si>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</si>
  <si>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</si>
  <si>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</si>
  <si>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</si>
  <si>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</si>
  <si>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</si>
  <si>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</si>
  <si>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</si>
  <si>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</si>
  <si>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</si>
  <si>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</si>
  <si>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</si>
  <si>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</si>
  <si>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</si>
  <si>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</si>
  <si>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</si>
  <si>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</si>
  <si>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</si>
  <si>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</si>
  <si>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</si>
  <si>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</si>
  <si>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</si>
  <si>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</si>
  <si>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</si>
  <si>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</si>
  <si>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</si>
  <si>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</si>
  <si>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</si>
  <si>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</si>
  <si>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</si>
  <si>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</si>
  <si>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</si>
  <si>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</si>
  <si>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</si>
  <si>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</si>
  <si>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</si>
  <si>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</si>
  <si>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</si>
  <si>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</si>
  <si>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</si>
  <si>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</si>
  <si>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</si>
  <si>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</si>
  <si>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</si>
  <si>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</si>
  <si>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</si>
  <si>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</si>
  <si>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</si>
  <si>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</si>
  <si>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</si>
  <si>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</si>
  <si>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</si>
  <si>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</si>
  <si>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</si>
  <si>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</si>
  <si>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</si>
  <si>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</si>
  <si>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</si>
  <si>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</si>
  <si>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</si>
  <si>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</si>
  <si>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</si>
  <si>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</si>
  <si>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</si>
  <si>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</si>
  <si>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</si>
  <si>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</si>
  <si>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</si>
  <si>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</si>
  <si>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</si>
  <si>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</si>
  <si>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</si>
  <si>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</si>
  <si>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</si>
  <si>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</si>
  <si>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</si>
  <si>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</si>
  <si>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</si>
  <si>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</si>
  <si>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</si>
  <si>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</si>
  <si>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</si>
  <si>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</si>
  <si>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</si>
  <si>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</si>
  <si>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</si>
  <si>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</si>
  <si>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</si>
  <si>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</si>
  <si>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</si>
  <si>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</si>
  <si>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</si>
  <si>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</si>
  <si>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</si>
  <si>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</si>
  <si>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</si>
  <si>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</si>
  <si>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</si>
  <si>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</si>
  <si>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</si>
  <si>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</si>
  <si>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</si>
  <si>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</si>
  <si>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</si>
  <si>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</si>
  <si>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</si>
  <si>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</si>
  <si>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</si>
  <si>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</si>
  <si>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</si>
  <si>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</si>
  <si>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</si>
  <si>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</si>
  <si>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</si>
  <si>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</si>
  <si>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</si>
  <si>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</si>
  <si>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</si>
  <si>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</si>
  <si>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</si>
  <si>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</si>
  <si>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</si>
  <si>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</si>
  <si>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</si>
  <si>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</si>
  <si>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</si>
  <si>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</si>
  <si>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</si>
  <si>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</si>
  <si>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</si>
  <si>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</si>
  <si>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</si>
  <si>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</si>
  <si>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</si>
  <si>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</si>
  <si>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</si>
  <si>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</si>
  <si>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</si>
  <si>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</si>
  <si>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</si>
  <si>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</si>
  <si>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</si>
  <si>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</si>
  <si>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</si>
  <si>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</si>
  <si>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</si>
  <si>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</si>
  <si>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</si>
  <si>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</si>
  <si>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</si>
  <si>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</si>
  <si>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</si>
  <si>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</si>
  <si>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</si>
  <si>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</si>
  <si>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</si>
  <si>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</si>
  <si>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</si>
  <si>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</si>
  <si>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</si>
  <si>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</si>
  <si>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</si>
  <si>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</si>
  <si>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</si>
  <si>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</si>
  <si>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</si>
  <si>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</si>
  <si>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</si>
  <si>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</si>
  <si>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</si>
  <si>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</si>
  <si>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</si>
  <si>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</si>
  <si>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</si>
  <si>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</si>
  <si>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</si>
  <si>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</si>
  <si>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</si>
  <si>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</si>
  <si>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</si>
  <si>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</si>
  <si>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</si>
  <si>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</si>
  <si>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</si>
  <si>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</si>
  <si>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</si>
  <si>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</si>
  <si>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</si>
  <si>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</si>
  <si>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</si>
  <si>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</si>
  <si>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</si>
  <si>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</si>
  <si>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</si>
  <si>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</si>
  <si>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</si>
  <si>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</si>
  <si>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</si>
  <si>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</si>
  <si>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</si>
  <si>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</si>
  <si>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</si>
  <si>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</si>
  <si>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</si>
  <si>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</si>
  <si>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</si>
  <si>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</si>
  <si>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</si>
  <si>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</si>
  <si>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</si>
  <si>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</si>
  <si>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</si>
  <si>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</si>
  <si>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</si>
  <si>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</si>
  <si>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</si>
  <si>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</si>
  <si>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</si>
  <si>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</si>
  <si>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</si>
  <si>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</si>
  <si>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</si>
  <si>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</si>
  <si>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</si>
  <si>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</si>
  <si>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</si>
  <si>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</si>
  <si>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</si>
  <si>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</si>
  <si>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</si>
  <si>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</si>
  <si>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</si>
  <si>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</si>
  <si>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</si>
  <si>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</si>
  <si>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</si>
  <si>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</si>
  <si>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</si>
  <si>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</si>
  <si>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</si>
  <si>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</si>
  <si>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</si>
  <si>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</si>
  <si>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</si>
  <si>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</si>
  <si>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</si>
  <si>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</si>
  <si>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</si>
  <si>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</si>
  <si>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</si>
  <si>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</si>
  <si>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</si>
  <si>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</si>
  <si>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</si>
  <si>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</si>
  <si>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</si>
  <si>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</si>
  <si>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</si>
  <si>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</si>
  <si>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</si>
  <si>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</si>
  <si>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</si>
  <si>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</si>
  <si>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</si>
  <si>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</si>
  <si>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</si>
  <si>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</si>
  <si>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</si>
  <si>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</si>
  <si>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</si>
  <si>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</si>
  <si>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</si>
  <si>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</si>
  <si>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</si>
  <si>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</si>
  <si>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</si>
  <si>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</si>
  <si>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</si>
  <si>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</si>
  <si>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</si>
  <si>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</si>
  <si>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</si>
  <si>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</si>
  <si>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</si>
  <si>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</si>
  <si>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</si>
  <si>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</si>
  <si>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</si>
  <si>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</si>
  <si>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</si>
  <si>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</si>
  <si>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</si>
  <si>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</si>
  <si>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</si>
  <si>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</si>
  <si>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</si>
  <si>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</si>
  <si>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</si>
  <si>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</si>
  <si>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</si>
  <si>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</si>
  <si>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</si>
  <si>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</si>
  <si>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</si>
  <si>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</si>
  <si>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</si>
  <si>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</si>
  <si>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</si>
  <si>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</si>
  <si>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</si>
  <si>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</si>
  <si>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</si>
  <si>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</si>
  <si>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</si>
  <si>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</si>
  <si>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</si>
  <si>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</si>
  <si>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</si>
  <si>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</si>
  <si>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</si>
  <si>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</si>
  <si>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</si>
  <si>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</si>
  <si>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</si>
  <si>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</si>
  <si>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</si>
  <si>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</si>
  <si>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</si>
  <si>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</si>
  <si>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</si>
  <si>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</si>
  <si>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</si>
  <si>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</si>
  <si>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</si>
  <si>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</si>
  <si>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</si>
  <si>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</si>
  <si>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</si>
  <si>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</si>
  <si>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</si>
  <si>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</si>
  <si>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</si>
  <si>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</si>
  <si>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</si>
  <si>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</si>
  <si>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</si>
  <si>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</si>
  <si>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</si>
  <si>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</si>
  <si>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</si>
  <si>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</si>
  <si>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</si>
  <si>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</si>
  <si>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</si>
  <si>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</si>
  <si>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</si>
  <si>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</si>
  <si>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</si>
  <si>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</si>
  <si>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</si>
  <si>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</si>
  <si>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</si>
  <si>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</si>
  <si>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</si>
  <si>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</si>
  <si>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</si>
  <si>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</si>
  <si>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</si>
  <si>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</si>
  <si>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</si>
  <si>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</si>
  <si>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</si>
  <si>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</si>
  <si>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</si>
  <si>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</si>
  <si>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</si>
  <si>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</si>
  <si>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</si>
  <si>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</si>
  <si>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</si>
  <si>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</si>
  <si>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</si>
  <si>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</si>
  <si>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</si>
  <si>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</si>
  <si>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</si>
  <si>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</si>
  <si>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</si>
  <si>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</si>
  <si>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</si>
  <si>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</si>
  <si>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</si>
  <si>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</si>
  <si>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</si>
  <si>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</si>
  <si>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</si>
  <si>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</si>
  <si>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</si>
  <si>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</si>
  <si>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</si>
  <si>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</si>
  <si>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</si>
  <si>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</si>
  <si>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</si>
  <si>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</si>
  <si>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</si>
  <si>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</si>
  <si>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</si>
  <si>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</si>
  <si>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</si>
  <si>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</si>
  <si>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</si>
  <si>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</si>
  <si>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</si>
  <si>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</si>
  <si>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</si>
  <si>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</si>
  <si>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</si>
  <si>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</si>
  <si>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</si>
  <si>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</si>
  <si>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</si>
  <si>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</si>
  <si>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</si>
  <si>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</si>
  <si>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</si>
  <si>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</si>
  <si>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</si>
  <si>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</si>
  <si>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</si>
  <si>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</si>
  <si>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</si>
  <si>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</si>
  <si>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</si>
  <si>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</si>
  <si>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</si>
  <si>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</si>
  <si>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</si>
  <si>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</si>
  <si>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</si>
  <si>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</si>
  <si>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</si>
  <si>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</si>
  <si>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</si>
  <si>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</si>
  <si>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</si>
  <si>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</si>
  <si>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</si>
  <si>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</si>
  <si>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</si>
  <si>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</si>
  <si>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</si>
  <si>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</si>
  <si>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</si>
  <si>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</si>
  <si>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</si>
  <si>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</si>
  <si>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</si>
  <si>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</si>
  <si>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</si>
  <si>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</si>
  <si>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</si>
  <si>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</si>
  <si>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</si>
  <si>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</si>
  <si>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</si>
  <si>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</si>
  <si>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</si>
  <si>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</si>
  <si>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</si>
  <si>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</si>
  <si>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</si>
  <si>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</si>
  <si>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</si>
  <si>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</si>
  <si>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</si>
  <si>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</si>
  <si>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</si>
  <si>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</si>
  <si>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</si>
  <si>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</si>
  <si>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</si>
  <si>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</si>
  <si>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</si>
  <si>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</si>
  <si>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</si>
  <si>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</si>
  <si>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</si>
  <si>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</si>
  <si>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</si>
  <si>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</si>
  <si>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</si>
  <si>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</si>
  <si>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</si>
  <si>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</si>
  <si>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</si>
  <si>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</si>
  <si>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</si>
  <si>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</si>
  <si>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</si>
  <si>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</si>
  <si>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</si>
  <si>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</si>
  <si>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</si>
  <si>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</si>
  <si>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</si>
  <si>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</si>
  <si>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</si>
  <si>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</si>
  <si>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</si>
  <si>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</si>
  <si>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</si>
  <si>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</si>
  <si>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</si>
  <si>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</si>
  <si>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</si>
  <si>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</si>
  <si>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</si>
  <si>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</si>
  <si>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</si>
  <si>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</si>
  <si>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</si>
  <si>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</si>
  <si>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</si>
  <si>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</si>
  <si>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</si>
  <si>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</si>
  <si>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</si>
  <si>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</si>
  <si>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</si>
  <si>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</si>
  <si>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</si>
  <si>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</si>
  <si>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</si>
  <si>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</si>
  <si>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</si>
  <si>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</si>
  <si>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</si>
  <si>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</si>
  <si>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</si>
  <si>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</si>
  <si>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</si>
  <si>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</si>
  <si>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</si>
  <si>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</si>
  <si>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</si>
  <si>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</si>
  <si>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</si>
  <si>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</si>
  <si>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</si>
  <si>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</si>
  <si>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</si>
  <si>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</si>
  <si>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</si>
  <si>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</si>
  <si>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</si>
  <si>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</si>
  <si>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</si>
  <si>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</si>
  <si>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</si>
  <si>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</si>
  <si>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</si>
  <si>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</si>
  <si>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</si>
  <si>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</si>
  <si>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</si>
  <si>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</si>
  <si>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</si>
  <si>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</si>
  <si>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</si>
  <si>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</si>
  <si>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</si>
  <si>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</si>
  <si>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</si>
  <si>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</si>
  <si>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</si>
  <si>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</si>
  <si>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</si>
  <si>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</si>
  <si>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</si>
  <si>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</si>
  <si>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</si>
  <si>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</si>
  <si>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</si>
  <si>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</si>
  <si>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</si>
  <si>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</si>
  <si>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</si>
  <si>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</si>
  <si>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</si>
  <si>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</si>
  <si>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</si>
  <si>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</si>
  <si>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</si>
  <si>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</si>
  <si>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</si>
  <si>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</si>
  <si>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</si>
  <si>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</si>
  <si>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</si>
  <si>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</si>
  <si>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</si>
  <si>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</si>
  <si>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</si>
  <si>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</si>
  <si>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</si>
  <si>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</si>
  <si>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</si>
  <si>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</si>
  <si>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</si>
  <si>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</si>
  <si>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</si>
  <si>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</si>
  <si>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</si>
  <si>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</si>
  <si>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</si>
  <si>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</si>
  <si>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</si>
  <si>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</si>
  <si>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</si>
  <si>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</si>
  <si>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</si>
  <si>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</si>
  <si>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</si>
  <si>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</si>
  <si>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</si>
  <si>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</si>
  <si>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</si>
  <si>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</si>
  <si>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</si>
  <si>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</si>
  <si>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</si>
  <si>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</si>
  <si>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</si>
  <si>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</si>
  <si>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</si>
  <si>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</si>
  <si>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</si>
  <si>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</si>
  <si>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</si>
  <si>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</si>
  <si>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</si>
  <si>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</si>
  <si>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</si>
  <si>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</si>
  <si>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</si>
  <si>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</si>
  <si>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</si>
  <si>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</si>
  <si>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</si>
  <si>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</si>
  <si>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</si>
  <si>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</si>
  <si>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</si>
  <si>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</si>
  <si>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</si>
  <si>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</si>
  <si>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</si>
  <si>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</si>
  <si>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</si>
  <si>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</si>
  <si>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</si>
  <si>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</si>
  <si>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</si>
  <si>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</si>
  <si>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</si>
  <si>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</si>
  <si>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</si>
  <si>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</si>
  <si>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</si>
  <si>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</si>
  <si>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</si>
  <si>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</si>
  <si>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</si>
  <si>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</si>
  <si>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</si>
  <si>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</si>
  <si>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</si>
  <si>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</si>
  <si>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</si>
  <si>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</si>
  <si>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</si>
  <si>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</si>
  <si>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</si>
  <si>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</si>
  <si>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</si>
  <si>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</si>
  <si>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</si>
  <si>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</si>
  <si>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</si>
  <si>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</si>
  <si>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</si>
  <si>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</si>
  <si>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</si>
  <si>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</si>
  <si>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</si>
  <si>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</si>
  <si>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</si>
  <si>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</si>
  <si>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</si>
  <si>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</si>
  <si>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</si>
  <si>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</si>
  <si>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</si>
  <si>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</si>
  <si>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</si>
  <si>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</si>
  <si>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</si>
  <si>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</si>
  <si>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</si>
  <si>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</si>
  <si>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</si>
  <si>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</si>
  <si>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</si>
  <si>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</si>
  <si>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</si>
  <si>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</si>
  <si>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</si>
  <si>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</si>
  <si>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</si>
  <si>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</si>
  <si>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</si>
  <si>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</si>
  <si>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</si>
  <si>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</si>
  <si>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</si>
  <si>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</si>
  <si>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</si>
  <si>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</si>
  <si>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</si>
  <si>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</si>
  <si>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</si>
  <si>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</si>
  <si>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</si>
  <si>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</si>
  <si>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</si>
  <si>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</si>
  <si>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</si>
  <si>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</si>
  <si>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</si>
  <si>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</si>
  <si>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</si>
  <si>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</si>
  <si>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</si>
  <si>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</si>
  <si>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</si>
  <si>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</si>
  <si>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</si>
  <si>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</si>
  <si>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</si>
  <si>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</si>
  <si>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</si>
  <si>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</si>
  <si>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</si>
  <si>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</si>
  <si>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</si>
  <si>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</si>
  <si>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</si>
  <si>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</si>
  <si>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</si>
  <si>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</si>
  <si>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</si>
  <si>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</si>
  <si>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</si>
  <si>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</si>
  <si>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</si>
  <si>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</si>
  <si>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</si>
  <si>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</si>
  <si>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</si>
  <si>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</si>
  <si>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</si>
  <si>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</si>
  <si>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</si>
  <si>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</si>
  <si>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</si>
  <si>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</si>
  <si>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</si>
  <si>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</si>
  <si>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</si>
  <si>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</si>
  <si>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</si>
  <si>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</si>
  <si>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</si>
  <si>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</si>
  <si>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</si>
  <si>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</si>
  <si>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</si>
  <si>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</si>
  <si>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</si>
  <si>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</si>
  <si>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</si>
  <si>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</si>
  <si>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</si>
  <si>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</si>
  <si>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</si>
  <si>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</si>
  <si>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</si>
  <si>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</si>
  <si>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</si>
  <si>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</si>
  <si>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</si>
  <si>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</si>
  <si>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</si>
  <si>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</si>
  <si>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</si>
  <si>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</si>
  <si>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</si>
  <si>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</si>
  <si>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</si>
  <si>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</si>
  <si>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</si>
  <si>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</si>
  <si>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</si>
  <si>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</si>
  <si>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</si>
  <si>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</si>
  <si>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</si>
  <si>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</si>
  <si>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</si>
  <si>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</si>
  <si>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</si>
  <si>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</si>
  <si>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</si>
  <si>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</si>
  <si>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</si>
  <si>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</si>
  <si>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</si>
  <si>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</si>
  <si>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</si>
  <si>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</si>
  <si>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</si>
  <si>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</si>
  <si>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</si>
  <si>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</si>
  <si>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</si>
  <si>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</si>
  <si>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</si>
  <si>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</si>
  <si>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</si>
  <si>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</si>
  <si>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</si>
  <si>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</si>
  <si>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</si>
  <si>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</si>
  <si>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</si>
  <si>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</si>
  <si>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</si>
  <si>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</si>
  <si>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</si>
  <si>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</si>
  <si>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</si>
  <si>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</si>
  <si>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</si>
  <si>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</si>
  <si>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</si>
  <si>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</si>
  <si>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</si>
  <si>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</si>
  <si>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</si>
  <si>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</si>
  <si>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</si>
  <si>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</si>
  <si>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</si>
  <si>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</si>
  <si>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</si>
  <si>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</si>
  <si>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</si>
  <si>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</si>
  <si>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</si>
  <si>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</si>
  <si>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</si>
  <si>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</si>
  <si>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</si>
  <si>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</si>
  <si>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</si>
  <si>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</si>
  <si>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</si>
  <si>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</si>
  <si>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</si>
  <si>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</si>
  <si>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</si>
  <si>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</si>
  <si>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</si>
  <si>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</si>
  <si>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</si>
  <si>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</si>
  <si>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</si>
  <si>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</si>
  <si>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</si>
  <si>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</si>
  <si>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</si>
  <si>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</si>
  <si>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</si>
  <si>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</si>
  <si>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</si>
  <si>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</si>
  <si>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</si>
  <si>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</si>
  <si>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</si>
  <si>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</si>
  <si>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</si>
  <si>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</si>
  <si>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</si>
  <si>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</si>
  <si>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</si>
  <si>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</si>
  <si>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</si>
  <si>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</si>
  <si>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</si>
  <si>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</si>
  <si>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</si>
  <si>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</si>
  <si>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</si>
  <si>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</si>
  <si>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</si>
  <si>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</si>
  <si>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</si>
  <si>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</si>
  <si>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</si>
  <si>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</si>
  <si>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</si>
  <si>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</si>
  <si>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</si>
  <si>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</si>
  <si>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</si>
  <si>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</si>
  <si>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</si>
  <si>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</si>
  <si>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</si>
  <si>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</si>
  <si>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</si>
  <si>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</si>
  <si>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</si>
  <si>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</si>
  <si>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</si>
  <si>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</si>
  <si>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</si>
  <si>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</si>
  <si>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</si>
  <si>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</si>
  <si>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</si>
  <si>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</si>
  <si>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</si>
  <si>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</si>
  <si>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</si>
  <si>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</si>
  <si>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</si>
  <si>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</si>
  <si>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</si>
  <si>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</si>
  <si>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</si>
  <si>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</si>
  <si>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</si>
  <si>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</si>
  <si>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</si>
  <si>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</si>
  <si>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</si>
  <si>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</si>
  <si>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</si>
  <si>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</si>
  <si>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</si>
  <si>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</si>
  <si>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</si>
  <si>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</si>
  <si>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</si>
  <si>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</si>
  <si>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</si>
  <si>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</si>
  <si>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</si>
  <si>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</si>
  <si>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</si>
  <si>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</si>
  <si>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</si>
  <si>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</si>
  <si>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</si>
  <si>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</si>
  <si>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</si>
  <si>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</si>
  <si>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</si>
  <si>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</si>
  <si>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</si>
  <si>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</si>
  <si>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</si>
  <si>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</si>
  <si>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</si>
  <si>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</si>
  <si>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</si>
  <si>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</si>
  <si>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</si>
  <si>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</si>
  <si>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</si>
  <si>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</si>
  <si>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</si>
  <si>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</si>
  <si>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</si>
  <si>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</si>
  <si>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</si>
  <si>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</si>
  <si>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</si>
  <si>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</si>
  <si>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</si>
  <si>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</si>
  <si>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</si>
  <si>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</si>
  <si>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</si>
  <si>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</si>
  <si>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</si>
  <si>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</si>
  <si>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</si>
  <si>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</si>
  <si>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</si>
  <si>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</si>
  <si>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</si>
  <si>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</si>
  <si>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</si>
  <si>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</si>
  <si>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</si>
  <si>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</si>
  <si>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</si>
  <si>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</si>
  <si>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</si>
  <si>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</si>
  <si>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</si>
  <si>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</si>
  <si>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</si>
  <si>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</si>
  <si>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</si>
  <si>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</si>
  <si>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</si>
  <si>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</si>
  <si>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</si>
  <si>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</si>
  <si>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</si>
  <si>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</si>
  <si>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</si>
  <si>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</si>
  <si>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</si>
  <si>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</si>
  <si>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</si>
  <si>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</si>
  <si>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</si>
  <si>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</si>
  <si>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</si>
  <si>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</si>
  <si>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</si>
  <si>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</si>
  <si>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</si>
  <si>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</si>
  <si>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</si>
  <si>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</si>
  <si>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</si>
  <si>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</si>
  <si>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</si>
  <si>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</si>
  <si>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</si>
  <si>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</si>
  <si>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</si>
  <si>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</si>
  <si>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</si>
  <si>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</si>
  <si>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</si>
  <si>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</si>
  <si>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</si>
  <si>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</si>
  <si>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</si>
  <si>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</si>
  <si>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</si>
  <si>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</si>
  <si>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</si>
  <si>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</si>
  <si>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</si>
  <si>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</si>
  <si>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</si>
  <si>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</si>
  <si>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</si>
  <si>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</si>
  <si>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</si>
  <si>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</si>
  <si>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</si>
  <si>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</si>
  <si>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</si>
  <si>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</si>
  <si>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</si>
  <si>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</si>
  <si>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</si>
  <si>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</si>
  <si>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</si>
  <si>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</si>
  <si>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</si>
  <si>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</si>
  <si>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</si>
  <si>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</si>
  <si>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</si>
  <si>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</si>
  <si>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</si>
  <si>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</si>
  <si>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</si>
  <si>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</si>
  <si>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</si>
  <si>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</si>
  <si>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</si>
  <si>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</si>
  <si>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</si>
  <si>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</si>
  <si>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</si>
  <si>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</si>
  <si>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</si>
  <si>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</si>
  <si>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</si>
  <si>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</si>
  <si>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</si>
  <si>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</si>
  <si>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</si>
  <si>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</si>
  <si>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</si>
  <si>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</si>
  <si>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</si>
  <si>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</si>
  <si>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</si>
  <si>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</si>
  <si>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</si>
  <si>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</si>
  <si>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</si>
  <si>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</si>
  <si>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</si>
  <si>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</si>
  <si>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</si>
  <si>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</si>
  <si>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</si>
  <si>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</si>
  <si>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</si>
  <si>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</si>
  <si>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</si>
  <si>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</si>
  <si>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</si>
  <si>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</si>
  <si>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</si>
  <si>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</si>
  <si>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</si>
  <si>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</si>
  <si>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</si>
  <si>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</si>
  <si>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</si>
  <si>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</si>
  <si>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</si>
  <si>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</si>
  <si>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</si>
  <si>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</si>
  <si>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</si>
  <si>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</si>
  <si>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</si>
  <si>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</si>
  <si>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</si>
  <si>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</si>
  <si>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</si>
  <si>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</si>
  <si>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</si>
  <si>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</si>
  <si>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</si>
  <si>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</si>
  <si>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</si>
  <si>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</si>
  <si>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</si>
  <si>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</si>
  <si>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</si>
  <si>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</si>
  <si>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</si>
  <si>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</si>
  <si>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</si>
  <si>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</si>
  <si>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</si>
  <si>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</si>
  <si>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</si>
  <si>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</si>
  <si>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</si>
  <si>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</si>
  <si>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</si>
  <si>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</si>
  <si>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</si>
  <si>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</si>
  <si>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</si>
  <si>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</si>
  <si>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</si>
  <si>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</si>
  <si>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</si>
  <si>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</si>
  <si>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</si>
  <si>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</si>
  <si>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</si>
  <si>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</si>
  <si>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</si>
  <si>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</si>
  <si>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</si>
  <si>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</si>
  <si>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</si>
  <si>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</si>
  <si>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</si>
  <si>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</si>
  <si>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</si>
  <si>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</si>
  <si>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</si>
  <si>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</si>
  <si>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</si>
  <si>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</si>
  <si>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</si>
  <si>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</si>
  <si>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</si>
  <si>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</si>
  <si>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</si>
  <si>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</si>
  <si>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</si>
  <si>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</si>
  <si>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</si>
  <si>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</si>
  <si>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</si>
  <si>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</si>
  <si>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</si>
  <si>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</si>
  <si>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</si>
  <si>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</si>
  <si>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</si>
  <si>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</si>
  <si>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</si>
  <si>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</si>
  <si>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</si>
  <si>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</si>
  <si>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</si>
  <si>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</si>
  <si>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</si>
  <si>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</si>
  <si>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</si>
  <si>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</si>
  <si>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</si>
  <si>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</si>
  <si>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</si>
  <si>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</si>
  <si>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</si>
  <si>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</si>
  <si>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</si>
  <si>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</si>
  <si>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</si>
  <si>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</si>
  <si>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</si>
  <si>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</si>
  <si>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</si>
  <si>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</si>
  <si>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</si>
  <si>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</si>
  <si>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</si>
  <si>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</si>
  <si>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</si>
  <si>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</si>
  <si>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</si>
  <si>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</si>
  <si>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</si>
  <si>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</si>
  <si>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</si>
  <si>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</si>
  <si>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</si>
  <si>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</si>
  <si>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</si>
  <si>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</si>
  <si>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</si>
  <si>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</si>
  <si>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</si>
  <si>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</si>
  <si>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</si>
  <si>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</si>
  <si>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</si>
  <si>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</si>
  <si>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</si>
  <si>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</si>
  <si>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</si>
  <si>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</si>
  <si>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</si>
  <si>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</si>
  <si>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</si>
  <si>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</si>
  <si>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</si>
  <si>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</si>
  <si>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</si>
  <si>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</si>
  <si>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</si>
  <si>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</si>
  <si>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</si>
  <si>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</si>
  <si>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</si>
  <si>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</si>
  <si>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</si>
  <si>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</si>
  <si>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</si>
  <si>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</si>
  <si>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</si>
  <si>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</si>
  <si>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</si>
  <si>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</si>
  <si>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</si>
  <si>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</si>
  <si>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</si>
  <si>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</si>
  <si>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</si>
  <si>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</si>
  <si>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</si>
  <si>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</si>
  <si>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</si>
  <si>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</si>
  <si>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</si>
  <si>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</si>
  <si>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</si>
  <si>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</si>
  <si>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</si>
  <si>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</si>
  <si>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</si>
  <si>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</si>
  <si>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</si>
  <si>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</si>
  <si>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</si>
  <si>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</si>
  <si>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</si>
  <si>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</si>
  <si>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</si>
  <si>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</si>
  <si>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</si>
  <si>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</si>
  <si>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</si>
  <si>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</si>
  <si>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</si>
  <si>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</si>
  <si>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</si>
  <si>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</si>
  <si>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</si>
  <si>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</si>
  <si>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</si>
  <si>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</si>
  <si>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</si>
  <si>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</si>
  <si>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</si>
  <si>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</si>
  <si>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</si>
  <si>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</si>
  <si>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</si>
  <si>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</si>
  <si>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</si>
  <si>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</si>
  <si>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</si>
  <si>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</si>
  <si>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</si>
  <si>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</si>
  <si>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</si>
  <si>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</si>
  <si>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</si>
  <si>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</si>
  <si>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</si>
  <si>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</si>
  <si>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</si>
  <si>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</si>
  <si>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</si>
  <si>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</si>
  <si>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</si>
  <si>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</si>
  <si>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</si>
  <si>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</si>
  <si>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</si>
  <si>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</si>
  <si>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</si>
  <si>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</si>
  <si>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</si>
  <si>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</si>
  <si>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</si>
  <si>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</si>
  <si>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</si>
  <si>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</si>
  <si>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</si>
  <si>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</si>
  <si>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</si>
  <si>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</si>
  <si>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</si>
  <si>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</si>
  <si>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</si>
  <si>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</si>
  <si>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</si>
  <si>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</si>
  <si>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</si>
  <si>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</si>
  <si>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</si>
  <si>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</si>
  <si>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</si>
  <si>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</si>
  <si>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</si>
  <si>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</si>
  <si>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</si>
  <si>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</si>
  <si>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</si>
  <si>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</si>
  <si>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</si>
  <si>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</si>
  <si>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</si>
  <si>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</si>
  <si>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</si>
  <si>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</si>
  <si>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</si>
  <si>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</si>
  <si>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</si>
  <si>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</si>
  <si>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</si>
  <si>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</si>
  <si>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</si>
  <si>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</si>
  <si>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</si>
  <si>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</si>
  <si>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</si>
  <si>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</si>
  <si>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</si>
  <si>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</si>
  <si>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</si>
  <si>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</si>
  <si>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</si>
  <si>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</si>
  <si>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</si>
  <si>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</si>
  <si>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</si>
  <si>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</si>
  <si>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</si>
  <si>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</si>
  <si>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</si>
  <si>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</si>
  <si>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</si>
  <si>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</si>
  <si>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</si>
  <si>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</si>
  <si>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</si>
  <si>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</si>
  <si>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</si>
  <si>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</si>
  <si>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</si>
  <si>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</si>
  <si>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</si>
  <si>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</si>
  <si>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</si>
  <si>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</si>
  <si>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</si>
  <si>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</si>
  <si>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</si>
  <si>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</si>
  <si>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</si>
  <si>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</si>
  <si>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</si>
  <si>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</si>
  <si>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</si>
  <si>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</si>
  <si>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</si>
  <si>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</si>
  <si>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</si>
  <si>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</si>
  <si>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</si>
  <si>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</si>
  <si>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</si>
  <si>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</si>
  <si>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</si>
  <si>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</si>
  <si>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</si>
  <si>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</si>
  <si>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</si>
  <si>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</si>
  <si>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</si>
  <si>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</si>
  <si>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</si>
  <si>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</si>
  <si>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</si>
  <si>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</si>
  <si>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</si>
  <si>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</si>
  <si>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</si>
  <si>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</si>
  <si>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</si>
  <si>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</si>
  <si>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</si>
  <si>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</si>
  <si>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</si>
  <si>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</si>
  <si>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</si>
  <si>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</si>
  <si>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</si>
  <si>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</si>
  <si>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</si>
  <si>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</si>
  <si>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</si>
  <si>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</si>
  <si>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</si>
  <si>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</si>
  <si>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</si>
  <si>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</si>
  <si>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</si>
  <si>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</si>
  <si>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</si>
  <si>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</si>
  <si>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</si>
  <si>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</si>
  <si>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</si>
  <si>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</si>
  <si>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</si>
  <si>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</si>
  <si>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</si>
  <si>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</si>
  <si>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</si>
  <si>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</si>
  <si>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</si>
  <si>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</si>
  <si>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</si>
  <si>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</si>
  <si>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</si>
  <si>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</si>
  <si>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</si>
  <si>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</si>
  <si>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</si>
  <si>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</si>
  <si>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</si>
  <si>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</si>
  <si>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</si>
  <si>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</si>
  <si>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</si>
  <si>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</si>
  <si>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</si>
  <si>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</si>
  <si>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</si>
  <si>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</si>
  <si>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</si>
  <si>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</si>
  <si>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</si>
  <si>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</si>
  <si>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</si>
  <si>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</si>
  <si>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</si>
  <si>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</si>
  <si>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</si>
  <si>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</si>
  <si>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</si>
  <si>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</si>
  <si>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</si>
  <si>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</si>
  <si>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</si>
  <si>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</si>
  <si>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</si>
  <si>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</si>
  <si>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</si>
  <si>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</si>
  <si>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</si>
  <si>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</si>
  <si>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</si>
  <si>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</si>
  <si>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</si>
  <si>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</si>
  <si>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</si>
  <si>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</si>
  <si>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</si>
  <si>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</si>
  <si>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</si>
  <si>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</si>
  <si>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</si>
  <si>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</si>
  <si>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</si>
  <si>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</si>
  <si>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</si>
  <si>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</si>
  <si>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</si>
  <si>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</si>
  <si>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</si>
  <si>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</si>
  <si>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</si>
  <si>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</si>
  <si>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</si>
  <si>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</si>
  <si>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</si>
  <si>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</si>
  <si>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</si>
  <si>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</si>
  <si>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</si>
  <si>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</si>
  <si>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</si>
  <si>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</si>
  <si>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</si>
  <si>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</si>
  <si>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</si>
  <si>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</si>
  <si>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</si>
  <si>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</si>
  <si>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</si>
  <si>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</si>
  <si>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</si>
  <si>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</si>
  <si>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</si>
  <si>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</si>
  <si>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</si>
  <si>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</si>
  <si>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</si>
  <si>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</si>
  <si>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</si>
  <si>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</si>
  <si>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</si>
  <si>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</si>
  <si>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</si>
  <si>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</si>
  <si>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</si>
  <si>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</si>
  <si>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</si>
  <si>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</si>
  <si>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</si>
  <si>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</si>
  <si>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</si>
  <si>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</si>
  <si>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</si>
  <si>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</si>
  <si>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</si>
  <si>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</si>
  <si>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</si>
  <si>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</si>
  <si>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</si>
  <si>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</si>
  <si>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</si>
  <si>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</si>
  <si>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</si>
  <si>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</si>
  <si>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</si>
  <si>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</si>
  <si>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</si>
  <si>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</si>
  <si>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</si>
  <si>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</si>
  <si>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</si>
  <si>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</si>
  <si>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</si>
  <si>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</si>
  <si>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</si>
  <si>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</si>
  <si>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</si>
  <si>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</si>
  <si>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</si>
  <si>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</si>
  <si>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</si>
  <si>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</si>
  <si>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</si>
  <si>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</si>
  <si>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</si>
  <si>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</si>
  <si>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</si>
  <si>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</si>
  <si>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</si>
  <si>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</si>
  <si>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</si>
  <si>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</si>
  <si>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</si>
  <si>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</si>
  <si>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</si>
  <si>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</si>
  <si>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</si>
  <si>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</si>
  <si>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</si>
  <si>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</si>
  <si>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</si>
  <si>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</si>
  <si>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</si>
  <si>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</si>
  <si>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</si>
  <si>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</si>
  <si>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</si>
  <si>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</si>
  <si>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</si>
  <si>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</si>
  <si>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</si>
  <si>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</si>
  <si>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</si>
  <si>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</si>
  <si>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</si>
  <si>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</si>
  <si>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</si>
  <si>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</si>
  <si>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</si>
  <si>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</si>
  <si>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</si>
  <si>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</si>
  <si>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</si>
  <si>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</si>
  <si>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</si>
  <si>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</si>
  <si>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</si>
  <si>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</si>
  <si>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</si>
  <si>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</si>
  <si>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</si>
  <si>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</si>
  <si>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</si>
  <si>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</si>
  <si>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</si>
  <si>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</si>
  <si>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</si>
  <si>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</si>
  <si>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</si>
  <si>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</si>
  <si>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</si>
  <si>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</si>
  <si>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</si>
  <si>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</si>
  <si>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</si>
  <si>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</si>
  <si>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</si>
  <si>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</si>
  <si>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</si>
  <si>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</si>
  <si>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</si>
  <si>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</si>
  <si>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</si>
  <si>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</si>
  <si>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</si>
  <si>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</si>
  <si>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</si>
  <si>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</si>
  <si>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</si>
  <si>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</si>
  <si>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</si>
  <si>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</si>
  <si>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</si>
  <si>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</si>
  <si>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</si>
  <si>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</si>
  <si>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</si>
  <si>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</si>
  <si>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</si>
  <si>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</si>
  <si>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</si>
  <si>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</si>
  <si>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</si>
  <si>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</si>
  <si>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</si>
  <si>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</si>
  <si>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</si>
  <si>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</si>
  <si>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</si>
  <si>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</si>
  <si>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</si>
  <si>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</si>
  <si>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</si>
  <si>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</si>
  <si>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</si>
  <si>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</si>
  <si>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</si>
  <si>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</si>
  <si>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</si>
  <si>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</si>
  <si>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</si>
  <si>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</si>
  <si>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</si>
  <si>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</si>
  <si>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</si>
  <si>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</si>
  <si>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</si>
  <si>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</si>
  <si>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</si>
  <si>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</si>
  <si>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</si>
  <si>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</si>
  <si>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</si>
  <si>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</si>
  <si>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</si>
  <si>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</si>
  <si>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</si>
  <si>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</si>
  <si>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</si>
  <si>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</si>
  <si>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</si>
  <si>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</si>
  <si>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</si>
  <si>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</si>
  <si>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</si>
  <si>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</si>
  <si>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</si>
  <si>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</si>
  <si>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</si>
  <si>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</si>
  <si>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</si>
  <si>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</si>
  <si>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</si>
  <si>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</si>
  <si>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</si>
  <si>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</si>
  <si>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</si>
  <si>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</si>
  <si>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</si>
  <si>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</si>
  <si>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</si>
  <si>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</si>
  <si>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</si>
  <si>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</si>
  <si>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</si>
  <si>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</si>
  <si>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</si>
  <si>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</si>
  <si>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</si>
  <si>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</si>
  <si>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</si>
  <si>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</si>
  <si>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</si>
  <si>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</si>
  <si>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</si>
  <si>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</si>
  <si>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</si>
  <si>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</si>
  <si>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</si>
  <si>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</si>
  <si>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</si>
  <si>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</si>
  <si>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</si>
  <si>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</si>
  <si>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</si>
  <si>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</si>
  <si>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</si>
  <si>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</si>
  <si>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</si>
  <si>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</si>
  <si>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</si>
  <si>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</si>
  <si>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</si>
  <si>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</si>
  <si>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</si>
  <si>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</si>
  <si>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</si>
  <si>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</si>
  <si>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</si>
  <si>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</si>
  <si>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</si>
  <si>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</si>
  <si>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</si>
  <si>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</si>
  <si>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</si>
  <si>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</si>
  <si>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</si>
  <si>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</si>
  <si>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</si>
  <si>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</si>
  <si>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</si>
  <si>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</si>
  <si>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</si>
  <si>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</si>
  <si>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</si>
  <si>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</si>
  <si>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</si>
  <si>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</si>
  <si>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</si>
  <si>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</si>
  <si>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</si>
  <si>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</si>
  <si>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</si>
  <si>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</si>
  <si>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</si>
  <si>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</si>
  <si>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</si>
  <si>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</si>
  <si>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</si>
  <si>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</si>
  <si>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</si>
  <si>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</si>
  <si>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</si>
  <si>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</si>
  <si>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</si>
  <si>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</si>
  <si>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</si>
  <si>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</si>
  <si>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</si>
  <si>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</si>
  <si>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</si>
  <si>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</si>
  <si>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</si>
  <si>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</si>
  <si>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</si>
  <si>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</si>
  <si>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</si>
  <si>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</si>
  <si>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</si>
  <si>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</si>
  <si>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</si>
  <si>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</si>
  <si>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</si>
  <si>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</si>
  <si>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</si>
  <si>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</si>
  <si>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</si>
  <si>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</si>
  <si>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</si>
  <si>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</si>
  <si>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</si>
  <si>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</si>
  <si>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</si>
  <si>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</si>
  <si>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</si>
  <si>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</si>
  <si>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</si>
  <si>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</si>
  <si>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</si>
  <si>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</si>
  <si>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</si>
  <si>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</si>
  <si>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</si>
  <si>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</si>
  <si>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</si>
  <si>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</si>
  <si>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</si>
  <si>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</si>
  <si>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</si>
  <si>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</si>
  <si>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</si>
  <si>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</si>
  <si>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</si>
  <si>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</si>
  <si>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</si>
  <si>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</si>
  <si>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</si>
  <si>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</si>
  <si>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</si>
  <si>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</si>
  <si>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</si>
  <si>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</si>
  <si>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</si>
  <si>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</si>
  <si>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</si>
  <si>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</si>
  <si>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</si>
  <si>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</si>
  <si>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</si>
  <si>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</si>
  <si>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</si>
  <si>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</si>
  <si>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</si>
  <si>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</si>
  <si>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</si>
  <si>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</si>
  <si>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</si>
  <si>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</si>
  <si>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</si>
  <si>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</si>
  <si>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</si>
  <si>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</si>
  <si>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</si>
  <si>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</si>
  <si>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</si>
  <si>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</si>
  <si>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</si>
  <si>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</si>
  <si>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</si>
  <si>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</si>
  <si>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</si>
  <si>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</si>
  <si>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</si>
  <si>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</si>
  <si>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</si>
  <si>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</si>
  <si>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</si>
  <si>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</si>
  <si>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</si>
  <si>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</si>
  <si>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</si>
  <si>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</si>
  <si>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</si>
  <si>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</si>
  <si>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</si>
  <si>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</si>
  <si>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</si>
  <si>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</si>
  <si>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</si>
  <si>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</si>
  <si>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</si>
  <si>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</si>
  <si>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</si>
  <si>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</si>
  <si>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</si>
  <si>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</si>
  <si>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</si>
  <si>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</si>
  <si>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</si>
  <si>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</si>
  <si>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</si>
  <si>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</si>
  <si>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</si>
  <si>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</si>
  <si>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</si>
  <si>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</si>
  <si>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</si>
  <si>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</si>
  <si>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</si>
  <si>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</si>
  <si>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</si>
  <si>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</si>
  <si>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</si>
  <si>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</si>
  <si>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</si>
  <si>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</si>
  <si>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</si>
  <si>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</si>
  <si>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</si>
  <si>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</si>
  <si>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</si>
  <si>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</si>
  <si>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</si>
  <si>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</si>
  <si>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</si>
  <si>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</si>
  <si>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</si>
  <si>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</si>
  <si>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</si>
  <si>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</si>
  <si>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</si>
  <si>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</si>
  <si>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</si>
  <si>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</si>
  <si>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</si>
  <si>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</si>
  <si>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</si>
  <si>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</si>
  <si>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</si>
  <si>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</si>
  <si>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</si>
  <si>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</si>
  <si>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</si>
  <si>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</si>
  <si>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</si>
  <si>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</si>
  <si>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</si>
  <si>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</si>
  <si>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</si>
  <si>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</si>
  <si>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</si>
  <si>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</si>
  <si>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</si>
  <si>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</si>
  <si>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</si>
  <si>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</si>
  <si>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</si>
  <si>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</si>
  <si>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</si>
  <si>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</si>
  <si>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</si>
  <si>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</si>
  <si>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</si>
  <si>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</si>
  <si>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</si>
  <si>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</si>
  <si>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</si>
  <si>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</si>
  <si>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</si>
  <si>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</si>
  <si>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</si>
  <si>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</si>
  <si>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</si>
  <si>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</si>
  <si>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</si>
  <si>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</si>
  <si>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</si>
  <si>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</si>
  <si>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</si>
  <si>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</si>
  <si>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</si>
  <si>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</si>
  <si>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</si>
  <si>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</si>
  <si>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</si>
  <si>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</si>
  <si>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</si>
  <si>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</si>
  <si>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</si>
  <si>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</si>
  <si>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</si>
  <si>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</si>
  <si>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</si>
  <si>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</si>
  <si>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</si>
  <si>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</si>
  <si>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</si>
  <si>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</si>
  <si>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</si>
  <si>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</si>
  <si>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</si>
  <si>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</si>
  <si>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</si>
  <si>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</si>
  <si>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</si>
  <si>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</si>
  <si>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</si>
  <si>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</si>
  <si>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</si>
  <si>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</si>
  <si>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</si>
  <si>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</si>
  <si>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</si>
  <si>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</si>
  <si>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</si>
  <si>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</si>
  <si>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</si>
  <si>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</si>
  <si>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</si>
  <si>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</si>
  <si>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</si>
  <si>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</si>
  <si>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</si>
  <si>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</si>
  <si>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</si>
  <si>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</si>
  <si>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</si>
  <si>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</si>
  <si>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</si>
  <si>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</si>
  <si>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</si>
  <si>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</si>
  <si>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</si>
  <si>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</si>
  <si>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</si>
  <si>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</si>
  <si>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</si>
  <si>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</si>
  <si>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</si>
  <si>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</si>
  <si>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</si>
  <si>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</si>
  <si>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</si>
  <si>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</si>
  <si>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</si>
  <si>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</si>
  <si>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</si>
  <si>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</si>
  <si>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</si>
  <si>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</si>
  <si>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</si>
  <si>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</si>
  <si>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</si>
  <si>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</si>
  <si>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</si>
  <si>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</si>
  <si>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</si>
  <si>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</si>
  <si>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</si>
  <si>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</si>
  <si>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</si>
  <si>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</si>
  <si>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</si>
  <si>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</si>
  <si>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</si>
  <si>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</si>
  <si>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</si>
  <si>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</si>
  <si>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</si>
  <si>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</si>
  <si>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</si>
  <si>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</si>
  <si>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</si>
  <si>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</si>
  <si>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</si>
  <si>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</si>
  <si>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</si>
  <si>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</si>
  <si>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</si>
  <si>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</si>
  <si>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</si>
  <si>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</si>
  <si>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</si>
  <si>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</si>
  <si>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</si>
  <si>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</si>
  <si>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</si>
  <si>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</si>
  <si>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</si>
  <si>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</si>
  <si>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</si>
  <si>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</si>
  <si>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</si>
  <si>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</si>
  <si>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</si>
  <si>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</si>
  <si>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</si>
  <si>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</si>
  <si>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</si>
  <si>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</si>
  <si>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</si>
  <si>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</si>
  <si>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</si>
  <si>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</si>
  <si>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</si>
  <si>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</si>
  <si>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</si>
  <si>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</si>
  <si>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</si>
  <si>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</si>
  <si>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</si>
  <si>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</si>
  <si>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</si>
  <si>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</si>
  <si>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</si>
  <si>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</si>
  <si>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</si>
  <si>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</si>
  <si>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</si>
  <si>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</si>
  <si>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</si>
  <si>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</si>
  <si>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</si>
  <si>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</si>
  <si>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</si>
  <si>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</si>
  <si>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</si>
  <si>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</si>
  <si>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</si>
  <si>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</si>
  <si>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</si>
  <si>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</si>
  <si>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</si>
  <si>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</si>
  <si>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</si>
  <si>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</si>
  <si>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</si>
  <si>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</si>
  <si>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</si>
  <si>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</si>
  <si>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</si>
  <si>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</si>
  <si>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</si>
  <si>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</si>
  <si>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</si>
  <si>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</si>
  <si>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</si>
  <si>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</si>
  <si>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</si>
  <si>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</si>
  <si>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</si>
  <si>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</si>
  <si>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</si>
  <si>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</si>
  <si>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</si>
  <si>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</si>
  <si>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</si>
  <si>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</si>
  <si>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</si>
  <si>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</si>
  <si>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</si>
  <si>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</si>
  <si>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</si>
  <si>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</si>
  <si>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</si>
  <si>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</si>
  <si>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</si>
  <si>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</si>
  <si>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</si>
  <si>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</si>
  <si>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</si>
  <si>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</si>
  <si>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</si>
  <si>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</si>
  <si>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</si>
  <si>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</si>
  <si>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</si>
  <si>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</si>
  <si>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</si>
  <si>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</si>
  <si>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</si>
  <si>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</si>
  <si>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</si>
  <si>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</si>
  <si>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</si>
  <si>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</si>
  <si>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</si>
  <si>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</si>
  <si>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</si>
  <si>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</si>
  <si>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</si>
  <si>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</si>
  <si>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</si>
  <si>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</si>
  <si>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</si>
  <si>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</si>
  <si>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</si>
  <si>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</si>
  <si>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</si>
  <si>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</si>
  <si>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</si>
  <si>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</si>
  <si>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</si>
  <si>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</si>
  <si>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</si>
  <si>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</si>
  <si>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</si>
  <si>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</si>
  <si>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</si>
  <si>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</si>
  <si>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</si>
  <si>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</si>
  <si>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</si>
  <si>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</si>
  <si>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</si>
  <si>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</si>
  <si>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</si>
  <si>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</si>
  <si>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</si>
  <si>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</si>
  <si>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</si>
  <si>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</si>
  <si>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</si>
  <si>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</si>
  <si>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</si>
  <si>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</si>
  <si>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</si>
  <si>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</si>
  <si>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</si>
  <si>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</si>
  <si>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</si>
  <si>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</si>
  <si>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</si>
  <si>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</si>
  <si>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</si>
  <si>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</si>
  <si>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</si>
  <si>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</si>
  <si>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</si>
  <si>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</si>
  <si>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</si>
  <si>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</si>
  <si>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</si>
  <si>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</si>
  <si>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</si>
  <si>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</si>
  <si>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</si>
  <si>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</si>
  <si>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</si>
  <si>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</si>
  <si>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</si>
  <si>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</si>
  <si>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</si>
  <si>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</si>
  <si>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</si>
  <si>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</si>
  <si>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</si>
  <si>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</si>
  <si>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</si>
  <si>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</si>
  <si>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</si>
  <si>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</si>
  <si>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</si>
  <si>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</si>
  <si>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</si>
  <si>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</si>
  <si>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</si>
  <si>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</si>
  <si>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</si>
  <si>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</si>
  <si>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</si>
  <si>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</si>
  <si>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</si>
  <si>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</si>
  <si>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</si>
  <si>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</si>
  <si>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</si>
  <si>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</si>
  <si>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</si>
  <si>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</si>
  <si>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</si>
  <si>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</si>
  <si>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</si>
  <si>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</si>
  <si>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</si>
  <si>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</si>
  <si>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</si>
  <si>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</si>
  <si>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</si>
  <si>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</si>
  <si>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</si>
  <si>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</si>
  <si>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</si>
  <si>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</si>
  <si>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</si>
  <si>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</si>
  <si>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</si>
  <si>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</si>
  <si>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</si>
  <si>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</si>
  <si>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</si>
  <si>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</si>
  <si>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</si>
  <si>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</si>
  <si>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</si>
  <si>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</si>
  <si>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</si>
  <si>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</si>
  <si>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</si>
  <si>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</si>
  <si>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</si>
  <si>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</si>
  <si>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</si>
  <si>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</si>
  <si>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</si>
  <si>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</si>
  <si>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</si>
  <si>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</si>
  <si>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</si>
  <si>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</si>
  <si>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</si>
  <si>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</si>
  <si>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</si>
  <si>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</si>
  <si>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</si>
  <si>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</si>
  <si>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</si>
  <si>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</si>
  <si>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</si>
  <si>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</si>
  <si>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</si>
  <si>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</si>
  <si>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</si>
  <si>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</si>
  <si>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</si>
  <si>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</si>
  <si>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</si>
  <si>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</si>
  <si>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</si>
  <si>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</si>
  <si>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</si>
  <si>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</si>
  <si>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</si>
  <si>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</si>
  <si>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</si>
  <si>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</si>
  <si>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</si>
  <si>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</si>
  <si>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</si>
  <si>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</si>
  <si>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</si>
  <si>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</si>
  <si>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</si>
  <si>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</si>
  <si>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</si>
  <si>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</si>
  <si>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</si>
  <si>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</si>
  <si>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</si>
  <si>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</si>
  <si>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</si>
  <si>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</si>
  <si>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</si>
  <si>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</si>
  <si>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</si>
  <si>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</si>
  <si>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</si>
  <si>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</si>
  <si>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</si>
  <si>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</si>
  <si>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</si>
  <si>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</si>
  <si>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</si>
  <si>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</si>
  <si>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</si>
  <si>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</si>
  <si>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</si>
  <si>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</si>
  <si>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</si>
  <si>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</si>
  <si>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</si>
  <si>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</si>
  <si>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</si>
  <si>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</si>
  <si>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</si>
  <si>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</si>
  <si>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</si>
  <si>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</si>
  <si>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</si>
  <si>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</si>
  <si>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</si>
  <si>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</si>
  <si>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</si>
  <si>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</si>
  <si>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</si>
  <si>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</si>
  <si>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</si>
  <si>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</si>
  <si>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</si>
  <si>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</si>
  <si>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</si>
  <si>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</si>
  <si>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</si>
  <si>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</si>
  <si>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</si>
  <si>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</si>
  <si>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</si>
  <si>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</si>
  <si>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</si>
  <si>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</si>
  <si>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</si>
  <si>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</si>
  <si>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</si>
  <si>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</si>
  <si>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</si>
  <si>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</si>
  <si>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</si>
  <si>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</si>
  <si>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</si>
  <si>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</si>
  <si>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</si>
  <si>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</si>
  <si>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</si>
  <si>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</si>
  <si>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</si>
  <si>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</si>
  <si>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</si>
  <si>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</si>
  <si>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</si>
  <si>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</si>
  <si>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</si>
  <si>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</si>
  <si>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</si>
  <si>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</si>
  <si>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</si>
  <si>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</si>
  <si>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</si>
  <si>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</si>
  <si>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</si>
  <si>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</si>
  <si>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</si>
  <si>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</si>
  <si>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</si>
  <si>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</si>
  <si>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</si>
  <si>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</si>
  <si>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</si>
  <si>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</si>
  <si>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</si>
  <si>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</si>
  <si>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</si>
  <si>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</si>
  <si>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</si>
  <si>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</si>
  <si>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</si>
  <si>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</si>
  <si>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</si>
  <si>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</si>
  <si>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</si>
  <si>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</si>
  <si>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</si>
  <si>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</si>
  <si>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</si>
  <si>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</si>
  <si>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</si>
  <si>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</si>
  <si>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</si>
  <si>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</si>
  <si>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</si>
  <si>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</si>
  <si>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</si>
  <si>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</si>
  <si>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</si>
  <si>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</si>
  <si>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</si>
  <si>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</si>
  <si>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</si>
  <si>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</si>
  <si>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</si>
  <si>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</si>
  <si>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</si>
  <si>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</si>
  <si>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</si>
  <si>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</si>
  <si>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</si>
  <si>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</si>
  <si>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</si>
  <si>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</si>
  <si>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</si>
  <si>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</si>
  <si>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</si>
  <si>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</si>
  <si>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</si>
  <si>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</si>
  <si>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</si>
  <si>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</si>
  <si>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</si>
  <si>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</si>
  <si>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</si>
  <si>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</si>
  <si>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</si>
  <si>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</si>
  <si>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</si>
  <si>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</si>
  <si>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</si>
  <si>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</si>
  <si>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</si>
  <si>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</si>
  <si>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</si>
  <si>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http://www.aegon.com/en/Home/Investors/Managing-capital/Debt-Programs/Covered-bond</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</si>
  <si>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</si>
  <si>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</si>
  <si>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</si>
  <si>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</si>
  <si>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</si>
  <si>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</si>
  <si>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</si>
  <si>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</si>
  <si>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</si>
  <si>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</si>
  <si>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</si>
  <si>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</si>
  <si>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</si>
  <si>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</si>
  <si>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</si>
  <si>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</si>
  <si>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</si>
  <si>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</si>
  <si>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</si>
  <si>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</si>
  <si>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</si>
  <si>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</si>
  <si>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</si>
  <si>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</si>
  <si>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</si>
  <si>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</si>
  <si>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</si>
  <si>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</si>
  <si>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</si>
  <si>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</si>
  <si>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</si>
  <si>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</si>
  <si>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</si>
  <si>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</si>
  <si>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</si>
  <si>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</si>
  <si>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</si>
  <si>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</si>
  <si>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</si>
  <si>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</si>
  <si>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</si>
  <si>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</si>
  <si>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</si>
  <si>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</si>
  <si>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</si>
  <si>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</si>
  <si>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</si>
  <si>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</si>
  <si>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</si>
  <si>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</si>
  <si>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</si>
  <si>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</si>
  <si>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</si>
  <si>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</si>
  <si>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</si>
  <si>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</si>
  <si>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</si>
  <si>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</si>
  <si>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</si>
  <si>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</si>
  <si>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</si>
  <si>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</si>
  <si>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</si>
  <si>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</si>
  <si>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</si>
  <si>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</si>
  <si>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</si>
  <si>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</si>
  <si>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</si>
  <si>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</si>
  <si>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</si>
  <si>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</si>
  <si>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</si>
  <si>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</si>
  <si>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</si>
  <si>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</si>
  <si>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</si>
  <si>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</si>
  <si>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</si>
  <si>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</si>
  <si>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</si>
  <si>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</si>
  <si>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</si>
  <si>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</si>
  <si>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</si>
  <si>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</si>
  <si>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</si>
  <si>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</si>
  <si>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</si>
  <si>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</si>
  <si>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</si>
  <si>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</si>
  <si>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</si>
  <si>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</si>
  <si>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</si>
  <si>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</si>
  <si>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</si>
  <si>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</si>
  <si>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</si>
  <si>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</si>
  <si>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</si>
  <si>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</si>
  <si>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</si>
  <si>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</si>
  <si>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</si>
  <si>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</si>
  <si>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</si>
  <si>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</si>
  <si>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</si>
  <si>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</si>
  <si>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</si>
  <si>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</si>
  <si>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</si>
  <si>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</si>
  <si>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</si>
  <si>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</si>
  <si>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</si>
  <si>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</si>
  <si>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</si>
  <si>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</si>
  <si>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</si>
  <si>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</si>
  <si>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</si>
  <si>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</si>
  <si>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</si>
  <si>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</si>
  <si>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</si>
  <si>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</si>
  <si>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</si>
  <si>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</si>
  <si>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</si>
  <si>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</si>
  <si>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</si>
  <si>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</si>
  <si>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</si>
  <si>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</si>
  <si>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</si>
  <si>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</si>
  <si>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</si>
  <si>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</si>
  <si>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31/07/2025</t>
  </si>
  <si>
    <t>Reporting Date: 26/08/2025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</si>
</sst>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8" t="s">
        <v>1507</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3" t="s">
        <v>1636</v>
      </c>
      <c r="C5" s="204"/>
      <c r="D5" s="22"/>
      <c r="E5" s="28"/>
      <c r="F5" s="28"/>
      <c r="G5" s="28"/>
    </row>
    <row r="6" spans="1:7" x14ac:dyDescent="0.25">
      <c r="A6" s="139"/>
      <c r="B6" s="205" t="s">
        <v>1637</v>
      </c>
      <c r="C6" s="205"/>
      <c r="D6" s="140"/>
      <c r="E6" s="22"/>
      <c r="F6" s="22"/>
      <c r="G6" s="22"/>
    </row>
    <row r="7" spans="1:7" x14ac:dyDescent="0.25">
      <c r="A7" s="22"/>
      <c r="B7" s="206" t="s">
        <v>1638</v>
      </c>
      <c r="C7" s="207"/>
      <c r="D7" s="140"/>
      <c r="E7" s="22"/>
      <c r="F7" s="22"/>
      <c r="G7" s="22"/>
    </row>
    <row r="8" spans="1:7" x14ac:dyDescent="0.25">
      <c r="A8" s="22"/>
      <c r="B8" s="208" t="s">
        <v>1639</v>
      </c>
      <c r="C8" s="209"/>
      <c r="D8" s="140"/>
      <c r="E8" s="22"/>
      <c r="F8" s="22"/>
      <c r="G8" s="22"/>
    </row>
    <row r="9" spans="1:7" ht="15.75" thickBot="1" x14ac:dyDescent="0.3">
      <c r="A9" s="22"/>
      <c r="B9" s="210" t="s">
        <v>1640</v>
      </c>
      <c r="C9" s="211"/>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2" t="s">
        <v>1637</v>
      </c>
      <c r="C13" s="202"/>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3"/>
      <c r="D15" s="144"/>
      <c r="F15" s="99" t="str">
        <f>IF(OR('B1. HTT Mortgage Assets'!$C$15=0,C15=""),"",C15/'B1. HTT Mortgage Assets'!$C$15)</f>
        <v/>
      </c>
      <c r="G15" s="99" t="str">
        <f>IF(OR('B1. HTT Mortgage Assets'!$F$28=0,D15=""),"",D15/'B1. HTT Mortgage Assets'!$F$28)</f>
        <v/>
      </c>
    </row>
    <row r="16" spans="1:7" x14ac:dyDescent="0.25">
      <c r="A16" s="22" t="s">
        <v>1647</v>
      </c>
      <c r="B16" s="39" t="s">
        <v>1648</v>
      </c>
      <c r="C16" s="143"/>
      <c r="D16" s="144"/>
      <c r="F16" s="99" t="str">
        <f>IF(OR('B1. HTT Mortgage Assets'!$C$15=0,C16=""),"",C16/'B1. HTT Mortgage Assets'!$C$15)</f>
        <v/>
      </c>
      <c r="G16" s="99" t="str">
        <f>IF(OR('B1. HTT Mortgage Assets'!$F$28=0,D16=""),"",D16/'B1. HTT Mortgage Assets'!$F$28)</f>
        <v/>
      </c>
    </row>
    <row r="17" spans="1:7" x14ac:dyDescent="0.25">
      <c r="A17" s="22" t="s">
        <v>1649</v>
      </c>
      <c r="B17" s="39" t="s">
        <v>1650</v>
      </c>
      <c r="C17" s="143"/>
      <c r="D17" s="144"/>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5" t="s">
        <v>90</v>
      </c>
      <c r="C19" s="114"/>
      <c r="D19" s="114"/>
      <c r="F19" s="39"/>
      <c r="G19" s="39"/>
    </row>
    <row r="20" spans="1:7" hidden="1" x14ac:dyDescent="0.25">
      <c r="A20" s="39" t="s">
        <v>1654</v>
      </c>
      <c r="B20" s="145" t="s">
        <v>90</v>
      </c>
      <c r="C20" s="114"/>
      <c r="D20" s="114"/>
      <c r="F20" s="39"/>
      <c r="G20" s="39"/>
    </row>
    <row r="21" spans="1:7" hidden="1" x14ac:dyDescent="0.25">
      <c r="A21" s="39" t="s">
        <v>1655</v>
      </c>
      <c r="B21" s="145" t="s">
        <v>90</v>
      </c>
      <c r="C21" s="114"/>
      <c r="D21" s="114"/>
      <c r="F21" s="39"/>
      <c r="G21" s="39"/>
    </row>
    <row r="22" spans="1:7" hidden="1" x14ac:dyDescent="0.25">
      <c r="A22" s="39" t="s">
        <v>1656</v>
      </c>
      <c r="B22" s="145" t="s">
        <v>90</v>
      </c>
      <c r="C22" s="114"/>
      <c r="D22" s="114"/>
      <c r="F22" s="39"/>
      <c r="G22" s="39"/>
    </row>
    <row r="23" spans="1:7" hidden="1" x14ac:dyDescent="0.25">
      <c r="A23" s="39" t="s">
        <v>1657</v>
      </c>
      <c r="B23" s="145" t="s">
        <v>90</v>
      </c>
      <c r="C23" s="114"/>
      <c r="D23" s="114"/>
      <c r="F23" s="39"/>
      <c r="G23" s="39"/>
    </row>
    <row r="24" spans="1:7" ht="18.75" x14ac:dyDescent="0.25">
      <c r="A24" s="33"/>
      <c r="B24" s="202" t="s">
        <v>1638</v>
      </c>
      <c r="C24" s="202"/>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5" t="s">
        <v>1682</v>
      </c>
      <c r="C39" s="113"/>
      <c r="D39" s="22"/>
      <c r="F39" s="99" t="str">
        <f t="shared" si="0"/>
        <v/>
      </c>
      <c r="G39" s="39"/>
    </row>
    <row r="40" spans="1:7" hidden="1" x14ac:dyDescent="0.25">
      <c r="A40" s="22" t="s">
        <v>1683</v>
      </c>
      <c r="B40" s="145" t="s">
        <v>90</v>
      </c>
      <c r="C40" s="146"/>
      <c r="D40" s="51"/>
      <c r="F40" s="39"/>
      <c r="G40" s="39"/>
    </row>
    <row r="41" spans="1:7" hidden="1" x14ac:dyDescent="0.25">
      <c r="A41" s="22" t="s">
        <v>1684</v>
      </c>
      <c r="B41" s="145" t="s">
        <v>90</v>
      </c>
      <c r="C41" s="146"/>
      <c r="D41" s="51"/>
      <c r="E41" s="51"/>
      <c r="F41" s="39"/>
      <c r="G41" s="39"/>
    </row>
    <row r="42" spans="1:7" hidden="1" x14ac:dyDescent="0.25">
      <c r="A42" s="22" t="s">
        <v>1685</v>
      </c>
      <c r="B42" s="145" t="s">
        <v>90</v>
      </c>
      <c r="C42" s="146"/>
      <c r="D42" s="51"/>
      <c r="E42" s="51"/>
      <c r="F42" s="39"/>
      <c r="G42" s="39"/>
    </row>
    <row r="43" spans="1:7" hidden="1" x14ac:dyDescent="0.25">
      <c r="A43" s="22" t="s">
        <v>1686</v>
      </c>
      <c r="B43" s="145" t="s">
        <v>90</v>
      </c>
      <c r="C43" s="146"/>
      <c r="D43" s="51"/>
      <c r="E43" s="51"/>
      <c r="F43" s="39"/>
      <c r="G43" s="39"/>
    </row>
    <row r="44" spans="1:7" hidden="1" x14ac:dyDescent="0.25">
      <c r="A44" s="22" t="s">
        <v>1687</v>
      </c>
      <c r="B44" s="145" t="s">
        <v>90</v>
      </c>
      <c r="C44" s="146"/>
      <c r="D44" s="51"/>
      <c r="E44" s="51"/>
      <c r="F44" s="39"/>
      <c r="G44" s="39"/>
    </row>
    <row r="45" spans="1:7" hidden="1" x14ac:dyDescent="0.25">
      <c r="A45" s="22" t="s">
        <v>1688</v>
      </c>
      <c r="B45" s="145" t="s">
        <v>90</v>
      </c>
      <c r="C45" s="146"/>
      <c r="D45" s="51"/>
      <c r="E45" s="51"/>
      <c r="F45" s="39"/>
      <c r="G45" s="39"/>
    </row>
    <row r="46" spans="1:7" hidden="1" x14ac:dyDescent="0.25">
      <c r="A46" s="22" t="s">
        <v>1689</v>
      </c>
      <c r="B46" s="145" t="s">
        <v>90</v>
      </c>
      <c r="C46" s="146"/>
      <c r="D46" s="51"/>
      <c r="E46" s="51"/>
      <c r="F46" s="39"/>
    </row>
    <row r="47" spans="1:7" hidden="1" x14ac:dyDescent="0.25">
      <c r="A47" s="22" t="s">
        <v>1690</v>
      </c>
      <c r="B47" s="145" t="s">
        <v>90</v>
      </c>
      <c r="C47" s="146"/>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7"/>
      <c r="D49" s="147"/>
      <c r="E49" s="22"/>
      <c r="F49" s="147"/>
      <c r="G49" s="39"/>
    </row>
    <row r="50" spans="1:7" x14ac:dyDescent="0.25">
      <c r="A50" s="22" t="s">
        <v>1694</v>
      </c>
      <c r="B50" s="137" t="s">
        <v>410</v>
      </c>
      <c r="C50" s="147"/>
      <c r="D50" s="147"/>
      <c r="E50" s="22"/>
      <c r="F50" s="182"/>
      <c r="G50" s="39"/>
    </row>
    <row r="51" spans="1:7" x14ac:dyDescent="0.25">
      <c r="A51" s="22" t="s">
        <v>1695</v>
      </c>
      <c r="B51" s="137" t="s">
        <v>412</v>
      </c>
      <c r="C51" s="147"/>
      <c r="D51" s="147"/>
      <c r="E51" s="22"/>
      <c r="F51" s="182"/>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49">
        <f>SUM(C66:C92)</f>
        <v>0</v>
      </c>
      <c r="D65" s="149">
        <f>SUM(D66:D92)</f>
        <v>0</v>
      </c>
      <c r="E65" s="90"/>
      <c r="F65" s="149">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49">
        <f>SUM(C94:C96)</f>
        <v>0</v>
      </c>
      <c r="D93" s="149">
        <f>SUM(D94:D96)</f>
        <v>0</v>
      </c>
      <c r="E93" s="149"/>
      <c r="F93" s="149">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49">
        <f>SUM(C98:C108)</f>
        <v>0</v>
      </c>
      <c r="D97" s="149">
        <f>SUM(D98:D108)</f>
        <v>0</v>
      </c>
      <c r="E97" s="149"/>
      <c r="F97" s="149">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5" t="s">
        <v>90</v>
      </c>
      <c r="C109" s="115"/>
      <c r="D109" s="115"/>
      <c r="E109" s="90"/>
      <c r="F109" s="115"/>
      <c r="G109" s="39"/>
    </row>
    <row r="110" spans="1:7" hidden="1" x14ac:dyDescent="0.25">
      <c r="A110" s="22" t="s">
        <v>1753</v>
      </c>
      <c r="B110" s="145" t="s">
        <v>90</v>
      </c>
      <c r="C110" s="115"/>
      <c r="D110" s="115"/>
      <c r="E110" s="90"/>
      <c r="F110" s="115"/>
      <c r="G110" s="39"/>
    </row>
    <row r="111" spans="1:7" hidden="1" x14ac:dyDescent="0.25">
      <c r="A111" s="22" t="s">
        <v>1754</v>
      </c>
      <c r="B111" s="145" t="s">
        <v>90</v>
      </c>
      <c r="C111" s="115"/>
      <c r="D111" s="115"/>
      <c r="E111" s="90"/>
      <c r="F111" s="115"/>
      <c r="G111" s="39"/>
    </row>
    <row r="112" spans="1:7" hidden="1" x14ac:dyDescent="0.25">
      <c r="A112" s="22" t="s">
        <v>1755</v>
      </c>
      <c r="B112" s="145" t="s">
        <v>90</v>
      </c>
      <c r="C112" s="115"/>
      <c r="D112" s="115"/>
      <c r="E112" s="90"/>
      <c r="F112" s="115"/>
      <c r="G112" s="39"/>
    </row>
    <row r="113" spans="1:7" hidden="1" x14ac:dyDescent="0.25">
      <c r="A113" s="22" t="s">
        <v>1756</v>
      </c>
      <c r="B113" s="145" t="s">
        <v>90</v>
      </c>
      <c r="C113" s="115"/>
      <c r="D113" s="115"/>
      <c r="E113" s="90"/>
      <c r="F113" s="115"/>
      <c r="G113" s="39"/>
    </row>
    <row r="114" spans="1:7" hidden="1" x14ac:dyDescent="0.25">
      <c r="A114" s="22" t="s">
        <v>1757</v>
      </c>
      <c r="B114" s="145" t="s">
        <v>90</v>
      </c>
      <c r="C114" s="115"/>
      <c r="D114" s="115"/>
      <c r="E114" s="90"/>
      <c r="F114" s="115"/>
      <c r="G114" s="39"/>
    </row>
    <row r="115" spans="1:7" hidden="1" x14ac:dyDescent="0.25">
      <c r="A115" s="22" t="s">
        <v>1758</v>
      </c>
      <c r="B115" s="145" t="s">
        <v>90</v>
      </c>
      <c r="C115" s="115"/>
      <c r="D115" s="115"/>
      <c r="E115" s="90"/>
      <c r="F115" s="115"/>
      <c r="G115" s="39"/>
    </row>
    <row r="116" spans="1:7" hidden="1" x14ac:dyDescent="0.25">
      <c r="A116" s="22" t="s">
        <v>1759</v>
      </c>
      <c r="B116" s="145" t="s">
        <v>90</v>
      </c>
      <c r="C116" s="115"/>
      <c r="D116" s="115"/>
      <c r="E116" s="90"/>
      <c r="F116" s="115"/>
      <c r="G116" s="39"/>
    </row>
    <row r="117" spans="1:7" hidden="1" x14ac:dyDescent="0.25">
      <c r="A117" s="22" t="s">
        <v>1760</v>
      </c>
      <c r="B117" s="145" t="s">
        <v>90</v>
      </c>
      <c r="C117" s="115"/>
      <c r="D117" s="115"/>
      <c r="E117" s="90"/>
      <c r="F117" s="115"/>
      <c r="G117" s="39"/>
    </row>
    <row r="118" spans="1:7" hidden="1" x14ac:dyDescent="0.25">
      <c r="A118" s="22" t="s">
        <v>1761</v>
      </c>
      <c r="B118" s="145"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7"/>
      <c r="C196" s="115"/>
      <c r="D196" s="115"/>
      <c r="E196" s="90"/>
      <c r="F196" s="115"/>
      <c r="G196" s="39"/>
    </row>
    <row r="197" spans="1:7" hidden="1" x14ac:dyDescent="0.25">
      <c r="A197" s="22" t="s">
        <v>1837</v>
      </c>
      <c r="B197" s="137"/>
      <c r="C197" s="115"/>
      <c r="D197" s="115"/>
      <c r="E197" s="90"/>
      <c r="F197" s="115"/>
      <c r="G197" s="39"/>
    </row>
    <row r="198" spans="1:7" hidden="1" x14ac:dyDescent="0.25">
      <c r="A198" s="22" t="s">
        <v>1838</v>
      </c>
      <c r="B198" s="150"/>
      <c r="C198" s="115"/>
      <c r="D198" s="115"/>
      <c r="E198" s="90"/>
      <c r="F198" s="115"/>
      <c r="G198" s="39"/>
    </row>
    <row r="199" spans="1:7" hidden="1" x14ac:dyDescent="0.25">
      <c r="A199" s="22" t="s">
        <v>1839</v>
      </c>
      <c r="B199" s="150"/>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1" t="s">
        <v>1842</v>
      </c>
      <c r="C202" s="115"/>
      <c r="D202" s="115"/>
      <c r="E202" s="91"/>
      <c r="F202" s="115"/>
      <c r="G202" s="39"/>
    </row>
    <row r="203" spans="1:7" hidden="1" x14ac:dyDescent="0.25">
      <c r="A203" s="22" t="s">
        <v>1843</v>
      </c>
      <c r="B203" s="151"/>
      <c r="C203" s="115"/>
      <c r="D203" s="115"/>
      <c r="E203" s="91"/>
      <c r="F203" s="115"/>
      <c r="G203" s="39"/>
    </row>
    <row r="204" spans="1:7" hidden="1" x14ac:dyDescent="0.25">
      <c r="A204" s="22" t="s">
        <v>1844</v>
      </c>
      <c r="B204" s="151"/>
      <c r="C204" s="115"/>
      <c r="D204" s="115"/>
      <c r="E204" s="91"/>
      <c r="F204" s="115"/>
      <c r="G204" s="39"/>
    </row>
    <row r="205" spans="1:7" hidden="1" x14ac:dyDescent="0.25">
      <c r="A205" s="22" t="s">
        <v>1845</v>
      </c>
      <c r="B205" s="151"/>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2"/>
      <c r="D209" s="152"/>
      <c r="E209" s="152"/>
      <c r="F209" s="152"/>
      <c r="G209" s="152"/>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8"/>
      <c r="E214" s="36"/>
      <c r="F214" s="99" t="str">
        <f t="shared" ref="F214:F237" si="1">IF($C$238=0,"",IF(C214="","",IF(C214="","",C214/$C$238)))</f>
        <v/>
      </c>
      <c r="G214" s="99" t="str">
        <f t="shared" ref="G214:G237" si="2">IF($D$238=0,"",IF(D214="","",IF(D214="","",D214/$D$238)))</f>
        <v/>
      </c>
    </row>
    <row r="215" spans="1:7" x14ac:dyDescent="0.25">
      <c r="A215" s="22" t="s">
        <v>1852</v>
      </c>
      <c r="B215" s="114"/>
      <c r="C215" s="113"/>
      <c r="D215" s="148"/>
      <c r="E215" s="36"/>
      <c r="F215" s="99" t="str">
        <f t="shared" si="1"/>
        <v/>
      </c>
      <c r="G215" s="99" t="str">
        <f t="shared" si="2"/>
        <v/>
      </c>
    </row>
    <row r="216" spans="1:7" x14ac:dyDescent="0.25">
      <c r="A216" s="22" t="s">
        <v>1853</v>
      </c>
      <c r="B216" s="114"/>
      <c r="C216" s="113"/>
      <c r="D216" s="148"/>
      <c r="E216" s="36"/>
      <c r="F216" s="99" t="str">
        <f t="shared" si="1"/>
        <v/>
      </c>
      <c r="G216" s="99" t="str">
        <f t="shared" si="2"/>
        <v/>
      </c>
    </row>
    <row r="217" spans="1:7" x14ac:dyDescent="0.25">
      <c r="A217" s="22" t="s">
        <v>1854</v>
      </c>
      <c r="B217" s="114"/>
      <c r="C217" s="113"/>
      <c r="D217" s="148"/>
      <c r="E217" s="36"/>
      <c r="F217" s="99" t="str">
        <f t="shared" si="1"/>
        <v/>
      </c>
      <c r="G217" s="99" t="str">
        <f t="shared" si="2"/>
        <v/>
      </c>
    </row>
    <row r="218" spans="1:7" x14ac:dyDescent="0.25">
      <c r="A218" s="22" t="s">
        <v>1855</v>
      </c>
      <c r="B218" s="114"/>
      <c r="C218" s="113"/>
      <c r="D218" s="148"/>
      <c r="E218" s="36"/>
      <c r="F218" s="99" t="str">
        <f t="shared" si="1"/>
        <v/>
      </c>
      <c r="G218" s="99" t="str">
        <f t="shared" si="2"/>
        <v/>
      </c>
    </row>
    <row r="219" spans="1:7" x14ac:dyDescent="0.25">
      <c r="A219" s="22" t="s">
        <v>1856</v>
      </c>
      <c r="B219" s="114"/>
      <c r="C219" s="113"/>
      <c r="D219" s="148"/>
      <c r="E219" s="36"/>
      <c r="F219" s="99" t="str">
        <f t="shared" si="1"/>
        <v/>
      </c>
      <c r="G219" s="99" t="str">
        <f t="shared" si="2"/>
        <v/>
      </c>
    </row>
    <row r="220" spans="1:7" x14ac:dyDescent="0.25">
      <c r="A220" s="22" t="s">
        <v>1857</v>
      </c>
      <c r="B220" s="114"/>
      <c r="C220" s="113"/>
      <c r="D220" s="148"/>
      <c r="E220" s="36"/>
      <c r="F220" s="99" t="str">
        <f t="shared" si="1"/>
        <v/>
      </c>
      <c r="G220" s="99" t="str">
        <f t="shared" si="2"/>
        <v/>
      </c>
    </row>
    <row r="221" spans="1:7" x14ac:dyDescent="0.25">
      <c r="A221" s="22" t="s">
        <v>1858</v>
      </c>
      <c r="B221" s="114"/>
      <c r="C221" s="113"/>
      <c r="D221" s="148"/>
      <c r="E221" s="36"/>
      <c r="F221" s="99" t="str">
        <f t="shared" si="1"/>
        <v/>
      </c>
      <c r="G221" s="99" t="str">
        <f t="shared" si="2"/>
        <v/>
      </c>
    </row>
    <row r="222" spans="1:7" x14ac:dyDescent="0.25">
      <c r="A222" s="22" t="s">
        <v>1859</v>
      </c>
      <c r="B222" s="114"/>
      <c r="C222" s="113"/>
      <c r="D222" s="148"/>
      <c r="E222" s="36"/>
      <c r="F222" s="99" t="str">
        <f t="shared" si="1"/>
        <v/>
      </c>
      <c r="G222" s="99" t="str">
        <f t="shared" si="2"/>
        <v/>
      </c>
    </row>
    <row r="223" spans="1:7" x14ac:dyDescent="0.25">
      <c r="A223" s="22" t="s">
        <v>1860</v>
      </c>
      <c r="B223" s="114"/>
      <c r="C223" s="113"/>
      <c r="D223" s="148"/>
      <c r="E223" s="39"/>
      <c r="F223" s="99" t="str">
        <f t="shared" si="1"/>
        <v/>
      </c>
      <c r="G223" s="99" t="str">
        <f t="shared" si="2"/>
        <v/>
      </c>
    </row>
    <row r="224" spans="1:7" x14ac:dyDescent="0.25">
      <c r="A224" s="22" t="s">
        <v>1861</v>
      </c>
      <c r="B224" s="114"/>
      <c r="C224" s="113"/>
      <c r="D224" s="148"/>
      <c r="E224" s="39"/>
      <c r="F224" s="99" t="str">
        <f t="shared" si="1"/>
        <v/>
      </c>
      <c r="G224" s="99" t="str">
        <f t="shared" si="2"/>
        <v/>
      </c>
    </row>
    <row r="225" spans="1:7" x14ac:dyDescent="0.25">
      <c r="A225" s="22" t="s">
        <v>1862</v>
      </c>
      <c r="B225" s="114"/>
      <c r="C225" s="113"/>
      <c r="D225" s="148"/>
      <c r="E225" s="39"/>
      <c r="F225" s="99" t="str">
        <f t="shared" si="1"/>
        <v/>
      </c>
      <c r="G225" s="99" t="str">
        <f t="shared" si="2"/>
        <v/>
      </c>
    </row>
    <row r="226" spans="1:7" x14ac:dyDescent="0.25">
      <c r="A226" s="22" t="s">
        <v>1863</v>
      </c>
      <c r="B226" s="114"/>
      <c r="C226" s="113"/>
      <c r="D226" s="148"/>
      <c r="E226" s="39"/>
      <c r="F226" s="99" t="str">
        <f t="shared" si="1"/>
        <v/>
      </c>
      <c r="G226" s="99" t="str">
        <f t="shared" si="2"/>
        <v/>
      </c>
    </row>
    <row r="227" spans="1:7" x14ac:dyDescent="0.25">
      <c r="A227" s="22" t="s">
        <v>1864</v>
      </c>
      <c r="B227" s="114"/>
      <c r="C227" s="113"/>
      <c r="D227" s="148"/>
      <c r="E227" s="39"/>
      <c r="F227" s="99" t="str">
        <f t="shared" si="1"/>
        <v/>
      </c>
      <c r="G227" s="99" t="str">
        <f t="shared" si="2"/>
        <v/>
      </c>
    </row>
    <row r="228" spans="1:7" x14ac:dyDescent="0.25">
      <c r="A228" s="22" t="s">
        <v>1865</v>
      </c>
      <c r="B228" s="114"/>
      <c r="C228" s="113"/>
      <c r="D228" s="148"/>
      <c r="E228" s="39"/>
      <c r="F228" s="99" t="str">
        <f t="shared" si="1"/>
        <v/>
      </c>
      <c r="G228" s="99" t="str">
        <f t="shared" si="2"/>
        <v/>
      </c>
    </row>
    <row r="229" spans="1:7" x14ac:dyDescent="0.25">
      <c r="A229" s="22" t="s">
        <v>1866</v>
      </c>
      <c r="B229" s="114"/>
      <c r="C229" s="113"/>
      <c r="D229" s="148"/>
      <c r="E229" s="22"/>
      <c r="F229" s="99" t="str">
        <f t="shared" si="1"/>
        <v/>
      </c>
      <c r="G229" s="99" t="str">
        <f t="shared" si="2"/>
        <v/>
      </c>
    </row>
    <row r="230" spans="1:7" x14ac:dyDescent="0.25">
      <c r="A230" s="22" t="s">
        <v>1867</v>
      </c>
      <c r="B230" s="114"/>
      <c r="C230" s="113"/>
      <c r="D230" s="148"/>
      <c r="E230" s="85"/>
      <c r="F230" s="99" t="str">
        <f t="shared" si="1"/>
        <v/>
      </c>
      <c r="G230" s="99" t="str">
        <f t="shared" si="2"/>
        <v/>
      </c>
    </row>
    <row r="231" spans="1:7" x14ac:dyDescent="0.25">
      <c r="A231" s="22" t="s">
        <v>1868</v>
      </c>
      <c r="B231" s="114"/>
      <c r="C231" s="113"/>
      <c r="D231" s="148"/>
      <c r="E231" s="85"/>
      <c r="F231" s="99" t="str">
        <f t="shared" si="1"/>
        <v/>
      </c>
      <c r="G231" s="99" t="str">
        <f t="shared" si="2"/>
        <v/>
      </c>
    </row>
    <row r="232" spans="1:7" x14ac:dyDescent="0.25">
      <c r="A232" s="22" t="s">
        <v>1869</v>
      </c>
      <c r="B232" s="114"/>
      <c r="C232" s="113"/>
      <c r="D232" s="148"/>
      <c r="E232" s="85"/>
      <c r="F232" s="99" t="str">
        <f t="shared" si="1"/>
        <v/>
      </c>
      <c r="G232" s="99" t="str">
        <f t="shared" si="2"/>
        <v/>
      </c>
    </row>
    <row r="233" spans="1:7" x14ac:dyDescent="0.25">
      <c r="A233" s="22" t="s">
        <v>1870</v>
      </c>
      <c r="B233" s="114"/>
      <c r="C233" s="113"/>
      <c r="D233" s="148"/>
      <c r="E233" s="85"/>
      <c r="F233" s="99" t="str">
        <f t="shared" si="1"/>
        <v/>
      </c>
      <c r="G233" s="99" t="str">
        <f t="shared" si="2"/>
        <v/>
      </c>
    </row>
    <row r="234" spans="1:7" x14ac:dyDescent="0.25">
      <c r="A234" s="22" t="s">
        <v>1871</v>
      </c>
      <c r="B234" s="114"/>
      <c r="C234" s="113"/>
      <c r="D234" s="148"/>
      <c r="E234" s="85"/>
      <c r="F234" s="99" t="str">
        <f t="shared" si="1"/>
        <v/>
      </c>
      <c r="G234" s="99" t="str">
        <f t="shared" si="2"/>
        <v/>
      </c>
    </row>
    <row r="235" spans="1:7" x14ac:dyDescent="0.25">
      <c r="A235" s="22" t="s">
        <v>1872</v>
      </c>
      <c r="B235" s="114"/>
      <c r="C235" s="113"/>
      <c r="D235" s="148"/>
      <c r="E235" s="85"/>
      <c r="F235" s="99" t="str">
        <f t="shared" si="1"/>
        <v/>
      </c>
      <c r="G235" s="99" t="str">
        <f t="shared" si="2"/>
        <v/>
      </c>
    </row>
    <row r="236" spans="1:7" x14ac:dyDescent="0.25">
      <c r="A236" s="22" t="s">
        <v>1873</v>
      </c>
      <c r="B236" s="114"/>
      <c r="C236" s="113"/>
      <c r="D236" s="148"/>
      <c r="E236" s="85"/>
      <c r="F236" s="99" t="str">
        <f t="shared" si="1"/>
        <v/>
      </c>
      <c r="G236" s="99" t="str">
        <f t="shared" si="2"/>
        <v/>
      </c>
    </row>
    <row r="237" spans="1:7" x14ac:dyDescent="0.25">
      <c r="A237" s="22" t="s">
        <v>1874</v>
      </c>
      <c r="B237" s="114"/>
      <c r="C237" s="113"/>
      <c r="D237" s="148"/>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8"/>
      <c r="E243" s="22"/>
      <c r="F243" s="99" t="str">
        <f t="shared" ref="F243:F250" si="3">IF($C$251=0,"",IF(C243="","",IF(C243="","",C243/$C$251)))</f>
        <v/>
      </c>
      <c r="G243" s="99" t="str">
        <f t="shared" ref="G243:G250" si="4">IF($D$251=0,"",IF(D243="","",IF(D243="","",D243/$D$251)))</f>
        <v/>
      </c>
    </row>
    <row r="244" spans="1:7" x14ac:dyDescent="0.25">
      <c r="A244" s="22" t="s">
        <v>1878</v>
      </c>
      <c r="B244" s="22" t="s">
        <v>620</v>
      </c>
      <c r="C244" s="113"/>
      <c r="D244" s="148"/>
      <c r="E244" s="22"/>
      <c r="F244" s="99" t="str">
        <f t="shared" si="3"/>
        <v/>
      </c>
      <c r="G244" s="99" t="str">
        <f t="shared" si="4"/>
        <v/>
      </c>
    </row>
    <row r="245" spans="1:7" x14ac:dyDescent="0.25">
      <c r="A245" s="22" t="s">
        <v>1879</v>
      </c>
      <c r="B245" s="22" t="s">
        <v>622</v>
      </c>
      <c r="C245" s="113"/>
      <c r="D245" s="148"/>
      <c r="E245" s="22"/>
      <c r="F245" s="99" t="str">
        <f t="shared" si="3"/>
        <v/>
      </c>
      <c r="G245" s="99" t="str">
        <f t="shared" si="4"/>
        <v/>
      </c>
    </row>
    <row r="246" spans="1:7" x14ac:dyDescent="0.25">
      <c r="A246" s="22" t="s">
        <v>1880</v>
      </c>
      <c r="B246" s="22" t="s">
        <v>624</v>
      </c>
      <c r="C246" s="113"/>
      <c r="D246" s="148"/>
      <c r="E246" s="22"/>
      <c r="F246" s="99" t="str">
        <f t="shared" si="3"/>
        <v/>
      </c>
      <c r="G246" s="99" t="str">
        <f t="shared" si="4"/>
        <v/>
      </c>
    </row>
    <row r="247" spans="1:7" x14ac:dyDescent="0.25">
      <c r="A247" s="22" t="s">
        <v>1881</v>
      </c>
      <c r="B247" s="22" t="s">
        <v>626</v>
      </c>
      <c r="C247" s="113"/>
      <c r="D247" s="148"/>
      <c r="E247" s="22"/>
      <c r="F247" s="99" t="str">
        <f t="shared" si="3"/>
        <v/>
      </c>
      <c r="G247" s="99" t="str">
        <f t="shared" si="4"/>
        <v/>
      </c>
    </row>
    <row r="248" spans="1:7" x14ac:dyDescent="0.25">
      <c r="A248" s="22" t="s">
        <v>1882</v>
      </c>
      <c r="B248" s="22" t="s">
        <v>628</v>
      </c>
      <c r="C248" s="113"/>
      <c r="D248" s="148"/>
      <c r="E248" s="22"/>
      <c r="F248" s="99" t="str">
        <f t="shared" si="3"/>
        <v/>
      </c>
      <c r="G248" s="99" t="str">
        <f t="shared" si="4"/>
        <v/>
      </c>
    </row>
    <row r="249" spans="1:7" x14ac:dyDescent="0.25">
      <c r="A249" s="22" t="s">
        <v>1883</v>
      </c>
      <c r="B249" s="22" t="s">
        <v>630</v>
      </c>
      <c r="C249" s="113"/>
      <c r="D249" s="148"/>
      <c r="E249" s="22"/>
      <c r="F249" s="99" t="str">
        <f t="shared" si="3"/>
        <v/>
      </c>
      <c r="G249" s="99" t="str">
        <f t="shared" si="4"/>
        <v/>
      </c>
    </row>
    <row r="250" spans="1:7" x14ac:dyDescent="0.25">
      <c r="A250" s="22" t="s">
        <v>1884</v>
      </c>
      <c r="B250" s="22" t="s">
        <v>632</v>
      </c>
      <c r="C250" s="113"/>
      <c r="D250" s="148"/>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8"/>
      <c r="E252" s="22"/>
      <c r="F252" s="99" t="str">
        <f t="shared" ref="F252:F257" si="5">IF($C$251=0,"",IF(C252="","",IF(C252="","",C252/$C$251)))</f>
        <v/>
      </c>
      <c r="G252" s="99" t="str">
        <f t="shared" ref="G252:G257" si="6">IF($D$251=0,"",IF(D252="","",IF(D252="","",D252/$D$251)))</f>
        <v/>
      </c>
    </row>
    <row r="253" spans="1:7" x14ac:dyDescent="0.25">
      <c r="A253" s="22" t="s">
        <v>1888</v>
      </c>
      <c r="B253" s="50" t="s">
        <v>637</v>
      </c>
      <c r="C253" s="113"/>
      <c r="D253" s="148"/>
      <c r="E253" s="22"/>
      <c r="F253" s="99" t="str">
        <f t="shared" si="5"/>
        <v/>
      </c>
      <c r="G253" s="99" t="str">
        <f t="shared" si="6"/>
        <v/>
      </c>
    </row>
    <row r="254" spans="1:7" x14ac:dyDescent="0.25">
      <c r="A254" s="22" t="s">
        <v>1889</v>
      </c>
      <c r="B254" s="50" t="s">
        <v>639</v>
      </c>
      <c r="C254" s="113"/>
      <c r="D254" s="148"/>
      <c r="E254" s="22"/>
      <c r="F254" s="99" t="str">
        <f t="shared" si="5"/>
        <v/>
      </c>
      <c r="G254" s="99" t="str">
        <f t="shared" si="6"/>
        <v/>
      </c>
    </row>
    <row r="255" spans="1:7" x14ac:dyDescent="0.25">
      <c r="A255" s="22" t="s">
        <v>1890</v>
      </c>
      <c r="B255" s="50" t="s">
        <v>641</v>
      </c>
      <c r="C255" s="113"/>
      <c r="D255" s="148"/>
      <c r="E255" s="22"/>
      <c r="F255" s="99" t="str">
        <f t="shared" si="5"/>
        <v/>
      </c>
      <c r="G255" s="99" t="str">
        <f t="shared" si="6"/>
        <v/>
      </c>
    </row>
    <row r="256" spans="1:7" x14ac:dyDescent="0.25">
      <c r="A256" s="22" t="s">
        <v>1891</v>
      </c>
      <c r="B256" s="50" t="s">
        <v>643</v>
      </c>
      <c r="C256" s="113"/>
      <c r="D256" s="148"/>
      <c r="E256" s="22"/>
      <c r="F256" s="99" t="str">
        <f t="shared" si="5"/>
        <v/>
      </c>
      <c r="G256" s="99" t="str">
        <f t="shared" si="6"/>
        <v/>
      </c>
    </row>
    <row r="257" spans="1:7" x14ac:dyDescent="0.25">
      <c r="A257" s="22" t="s">
        <v>1892</v>
      </c>
      <c r="B257" s="50" t="s">
        <v>645</v>
      </c>
      <c r="C257" s="113"/>
      <c r="D257" s="148"/>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8"/>
      <c r="E265" s="22"/>
      <c r="F265" s="99" t="str">
        <f t="shared" ref="F265:F272" si="7">IF($C$273=0,"",IF(C265="","",IF(C265="","",C265/$C$273)))</f>
        <v/>
      </c>
      <c r="G265" s="99" t="str">
        <f t="shared" ref="G265:G272" si="8">IF($D$273=0,"",IF(D265="","",IF(D265="","",D265/$D$273)))</f>
        <v/>
      </c>
    </row>
    <row r="266" spans="1:7" x14ac:dyDescent="0.25">
      <c r="A266" s="22" t="s">
        <v>1898</v>
      </c>
      <c r="B266" s="22" t="s">
        <v>620</v>
      </c>
      <c r="C266" s="113"/>
      <c r="D266" s="148"/>
      <c r="E266" s="22"/>
      <c r="F266" s="99" t="str">
        <f t="shared" si="7"/>
        <v/>
      </c>
      <c r="G266" s="99" t="str">
        <f t="shared" si="8"/>
        <v/>
      </c>
    </row>
    <row r="267" spans="1:7" x14ac:dyDescent="0.25">
      <c r="A267" s="22" t="s">
        <v>1899</v>
      </c>
      <c r="B267" s="22" t="s">
        <v>622</v>
      </c>
      <c r="C267" s="113"/>
      <c r="D267" s="148"/>
      <c r="E267" s="22"/>
      <c r="F267" s="99" t="str">
        <f t="shared" si="7"/>
        <v/>
      </c>
      <c r="G267" s="99" t="str">
        <f t="shared" si="8"/>
        <v/>
      </c>
    </row>
    <row r="268" spans="1:7" x14ac:dyDescent="0.25">
      <c r="A268" s="22" t="s">
        <v>1900</v>
      </c>
      <c r="B268" s="22" t="s">
        <v>624</v>
      </c>
      <c r="C268" s="113"/>
      <c r="D268" s="148"/>
      <c r="E268" s="22"/>
      <c r="F268" s="99" t="str">
        <f t="shared" si="7"/>
        <v/>
      </c>
      <c r="G268" s="99" t="str">
        <f t="shared" si="8"/>
        <v/>
      </c>
    </row>
    <row r="269" spans="1:7" x14ac:dyDescent="0.25">
      <c r="A269" s="22" t="s">
        <v>1901</v>
      </c>
      <c r="B269" s="22" t="s">
        <v>626</v>
      </c>
      <c r="C269" s="113"/>
      <c r="D269" s="148"/>
      <c r="E269" s="22"/>
      <c r="F269" s="99" t="str">
        <f t="shared" si="7"/>
        <v/>
      </c>
      <c r="G269" s="99" t="str">
        <f t="shared" si="8"/>
        <v/>
      </c>
    </row>
    <row r="270" spans="1:7" x14ac:dyDescent="0.25">
      <c r="A270" s="22" t="s">
        <v>1902</v>
      </c>
      <c r="B270" s="22" t="s">
        <v>628</v>
      </c>
      <c r="C270" s="113"/>
      <c r="D270" s="148"/>
      <c r="E270" s="22"/>
      <c r="F270" s="99" t="str">
        <f t="shared" si="7"/>
        <v/>
      </c>
      <c r="G270" s="99" t="str">
        <f t="shared" si="8"/>
        <v/>
      </c>
    </row>
    <row r="271" spans="1:7" x14ac:dyDescent="0.25">
      <c r="A271" s="22" t="s">
        <v>1903</v>
      </c>
      <c r="B271" s="22" t="s">
        <v>630</v>
      </c>
      <c r="C271" s="113"/>
      <c r="D271" s="148"/>
      <c r="E271" s="22"/>
      <c r="F271" s="99" t="str">
        <f t="shared" si="7"/>
        <v/>
      </c>
      <c r="G271" s="99" t="str">
        <f t="shared" si="8"/>
        <v/>
      </c>
    </row>
    <row r="272" spans="1:7" x14ac:dyDescent="0.25">
      <c r="A272" s="22" t="s">
        <v>1904</v>
      </c>
      <c r="B272" s="22" t="s">
        <v>632</v>
      </c>
      <c r="C272" s="113"/>
      <c r="D272" s="148"/>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8"/>
      <c r="E274" s="22"/>
      <c r="F274" s="99" t="str">
        <f t="shared" ref="F274:F279" si="9">IF($C$273=0,"",IF(C274="","",IF(C274="","",C274/$C$273)))</f>
        <v/>
      </c>
      <c r="G274" s="99" t="str">
        <f t="shared" ref="G274:G279" si="10">IF($D$273=0,"",IF(D274="","",IF(D274="","",D274/$D$273)))</f>
        <v/>
      </c>
    </row>
    <row r="275" spans="1:7" x14ac:dyDescent="0.25">
      <c r="A275" s="22" t="s">
        <v>1907</v>
      </c>
      <c r="B275" s="50" t="s">
        <v>637</v>
      </c>
      <c r="C275" s="113"/>
      <c r="D275" s="148"/>
      <c r="E275" s="22"/>
      <c r="F275" s="99" t="str">
        <f t="shared" si="9"/>
        <v/>
      </c>
      <c r="G275" s="99" t="str">
        <f t="shared" si="10"/>
        <v/>
      </c>
    </row>
    <row r="276" spans="1:7" x14ac:dyDescent="0.25">
      <c r="A276" s="22" t="s">
        <v>1908</v>
      </c>
      <c r="B276" s="50" t="s">
        <v>639</v>
      </c>
      <c r="C276" s="113"/>
      <c r="D276" s="148"/>
      <c r="E276" s="22"/>
      <c r="F276" s="99" t="str">
        <f t="shared" si="9"/>
        <v/>
      </c>
      <c r="G276" s="99" t="str">
        <f t="shared" si="10"/>
        <v/>
      </c>
    </row>
    <row r="277" spans="1:7" x14ac:dyDescent="0.25">
      <c r="A277" s="22" t="s">
        <v>1909</v>
      </c>
      <c r="B277" s="50" t="s">
        <v>641</v>
      </c>
      <c r="C277" s="113"/>
      <c r="D277" s="148"/>
      <c r="E277" s="22"/>
      <c r="F277" s="99" t="str">
        <f t="shared" si="9"/>
        <v/>
      </c>
      <c r="G277" s="99" t="str">
        <f t="shared" si="10"/>
        <v/>
      </c>
    </row>
    <row r="278" spans="1:7" x14ac:dyDescent="0.25">
      <c r="A278" s="22" t="s">
        <v>1910</v>
      </c>
      <c r="B278" s="50" t="s">
        <v>643</v>
      </c>
      <c r="C278" s="113"/>
      <c r="D278" s="148"/>
      <c r="E278" s="22"/>
      <c r="F278" s="99" t="str">
        <f t="shared" si="9"/>
        <v/>
      </c>
      <c r="G278" s="99" t="str">
        <f t="shared" si="10"/>
        <v/>
      </c>
    </row>
    <row r="279" spans="1:7" x14ac:dyDescent="0.25">
      <c r="A279" s="22" t="s">
        <v>1911</v>
      </c>
      <c r="B279" s="50" t="s">
        <v>645</v>
      </c>
      <c r="C279" s="113"/>
      <c r="D279" s="148"/>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3"/>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5" t="s">
        <v>90</v>
      </c>
      <c r="C294" s="115"/>
      <c r="D294" s="22"/>
      <c r="E294" s="85"/>
      <c r="F294" s="85"/>
      <c r="G294" s="20"/>
    </row>
    <row r="295" spans="1:7" hidden="1" x14ac:dyDescent="0.25">
      <c r="A295" s="22" t="s">
        <v>1927</v>
      </c>
      <c r="B295" s="145" t="s">
        <v>90</v>
      </c>
      <c r="C295" s="115"/>
      <c r="D295" s="22"/>
      <c r="E295" s="85"/>
      <c r="F295" s="85"/>
      <c r="G295" s="20"/>
    </row>
    <row r="296" spans="1:7" hidden="1" x14ac:dyDescent="0.25">
      <c r="A296" s="22" t="s">
        <v>1928</v>
      </c>
      <c r="B296" s="145" t="s">
        <v>90</v>
      </c>
      <c r="C296" s="115"/>
      <c r="D296" s="22"/>
      <c r="E296" s="85"/>
      <c r="F296" s="85"/>
      <c r="G296" s="20"/>
    </row>
    <row r="297" spans="1:7" hidden="1" x14ac:dyDescent="0.25">
      <c r="A297" s="22" t="s">
        <v>1929</v>
      </c>
      <c r="B297" s="145" t="s">
        <v>90</v>
      </c>
      <c r="C297" s="115"/>
      <c r="D297" s="22"/>
      <c r="E297" s="85"/>
      <c r="F297" s="85"/>
      <c r="G297" s="20"/>
    </row>
    <row r="298" spans="1:7" hidden="1" x14ac:dyDescent="0.25">
      <c r="A298" s="22" t="s">
        <v>1930</v>
      </c>
      <c r="B298" s="145" t="s">
        <v>90</v>
      </c>
      <c r="C298" s="115"/>
      <c r="D298" s="22"/>
      <c r="E298" s="85"/>
      <c r="F298" s="85"/>
      <c r="G298" s="20"/>
    </row>
    <row r="299" spans="1:7" hidden="1" x14ac:dyDescent="0.25">
      <c r="A299" s="22" t="s">
        <v>1931</v>
      </c>
      <c r="B299" s="145"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8"/>
      <c r="E308" s="28"/>
      <c r="F308" s="99" t="str">
        <f t="shared" ref="F308:F325" si="11">IF($C$326=0,"",IF(C308="","",IF(C308="","",C308/$C$326)))</f>
        <v/>
      </c>
      <c r="G308" s="99" t="str">
        <f t="shared" ref="G308:G325" si="12">IF($D$326=0,"",IF(D308="","",IF(D308="","",D308/$D$326)))</f>
        <v/>
      </c>
    </row>
    <row r="309" spans="1:7" x14ac:dyDescent="0.25">
      <c r="A309" s="22" t="s">
        <v>1940</v>
      </c>
      <c r="B309" s="114"/>
      <c r="C309" s="113"/>
      <c r="D309" s="148"/>
      <c r="E309" s="28"/>
      <c r="F309" s="99" t="str">
        <f t="shared" si="11"/>
        <v/>
      </c>
      <c r="G309" s="99" t="str">
        <f t="shared" si="12"/>
        <v/>
      </c>
    </row>
    <row r="310" spans="1:7" x14ac:dyDescent="0.25">
      <c r="A310" s="22" t="s">
        <v>1941</v>
      </c>
      <c r="B310" s="114"/>
      <c r="C310" s="113"/>
      <c r="D310" s="148"/>
      <c r="E310" s="28"/>
      <c r="F310" s="99" t="str">
        <f t="shared" si="11"/>
        <v/>
      </c>
      <c r="G310" s="99" t="str">
        <f t="shared" si="12"/>
        <v/>
      </c>
    </row>
    <row r="311" spans="1:7" x14ac:dyDescent="0.25">
      <c r="A311" s="22" t="s">
        <v>1942</v>
      </c>
      <c r="B311" s="114"/>
      <c r="C311" s="113"/>
      <c r="D311" s="148"/>
      <c r="E311" s="28"/>
      <c r="F311" s="99" t="str">
        <f t="shared" si="11"/>
        <v/>
      </c>
      <c r="G311" s="99" t="str">
        <f t="shared" si="12"/>
        <v/>
      </c>
    </row>
    <row r="312" spans="1:7" x14ac:dyDescent="0.25">
      <c r="A312" s="22" t="s">
        <v>1943</v>
      </c>
      <c r="B312" s="114"/>
      <c r="C312" s="113"/>
      <c r="D312" s="148"/>
      <c r="E312" s="28"/>
      <c r="F312" s="99" t="str">
        <f t="shared" si="11"/>
        <v/>
      </c>
      <c r="G312" s="99" t="str">
        <f t="shared" si="12"/>
        <v/>
      </c>
    </row>
    <row r="313" spans="1:7" x14ac:dyDescent="0.25">
      <c r="A313" s="22" t="s">
        <v>1944</v>
      </c>
      <c r="B313" s="114"/>
      <c r="C313" s="113"/>
      <c r="D313" s="148"/>
      <c r="E313" s="28"/>
      <c r="F313" s="99" t="str">
        <f t="shared" si="11"/>
        <v/>
      </c>
      <c r="G313" s="99" t="str">
        <f t="shared" si="12"/>
        <v/>
      </c>
    </row>
    <row r="314" spans="1:7" x14ac:dyDescent="0.25">
      <c r="A314" s="22" t="s">
        <v>1945</v>
      </c>
      <c r="B314" s="114"/>
      <c r="C314" s="113"/>
      <c r="D314" s="148"/>
      <c r="E314" s="28"/>
      <c r="F314" s="99" t="str">
        <f t="shared" si="11"/>
        <v/>
      </c>
      <c r="G314" s="99" t="str">
        <f t="shared" si="12"/>
        <v/>
      </c>
    </row>
    <row r="315" spans="1:7" x14ac:dyDescent="0.25">
      <c r="A315" s="22" t="s">
        <v>1946</v>
      </c>
      <c r="B315" s="114"/>
      <c r="C315" s="113"/>
      <c r="D315" s="148"/>
      <c r="E315" s="28"/>
      <c r="F315" s="99" t="str">
        <f t="shared" si="11"/>
        <v/>
      </c>
      <c r="G315" s="99" t="str">
        <f t="shared" si="12"/>
        <v/>
      </c>
    </row>
    <row r="316" spans="1:7" x14ac:dyDescent="0.25">
      <c r="A316" s="22" t="s">
        <v>1947</v>
      </c>
      <c r="B316" s="114"/>
      <c r="C316" s="113"/>
      <c r="D316" s="148"/>
      <c r="E316" s="28"/>
      <c r="F316" s="99" t="str">
        <f t="shared" si="11"/>
        <v/>
      </c>
      <c r="G316" s="99" t="str">
        <f t="shared" si="12"/>
        <v/>
      </c>
    </row>
    <row r="317" spans="1:7" x14ac:dyDescent="0.25">
      <c r="A317" s="22" t="s">
        <v>1948</v>
      </c>
      <c r="B317" s="114"/>
      <c r="C317" s="113"/>
      <c r="D317" s="148"/>
      <c r="E317" s="28"/>
      <c r="F317" s="99" t="str">
        <f t="shared" si="11"/>
        <v/>
      </c>
      <c r="G317" s="99" t="str">
        <f t="shared" si="12"/>
        <v/>
      </c>
    </row>
    <row r="318" spans="1:7" x14ac:dyDescent="0.25">
      <c r="A318" s="22" t="s">
        <v>1949</v>
      </c>
      <c r="B318" s="114"/>
      <c r="C318" s="113"/>
      <c r="D318" s="148"/>
      <c r="E318" s="28"/>
      <c r="F318" s="99" t="str">
        <f t="shared" si="11"/>
        <v/>
      </c>
      <c r="G318" s="99" t="str">
        <f t="shared" si="12"/>
        <v/>
      </c>
    </row>
    <row r="319" spans="1:7" x14ac:dyDescent="0.25">
      <c r="A319" s="22" t="s">
        <v>1950</v>
      </c>
      <c r="B319" s="114"/>
      <c r="C319" s="113"/>
      <c r="D319" s="148"/>
      <c r="E319" s="28"/>
      <c r="F319" s="99" t="str">
        <f t="shared" si="11"/>
        <v/>
      </c>
      <c r="G319" s="99" t="str">
        <f t="shared" si="12"/>
        <v/>
      </c>
    </row>
    <row r="320" spans="1:7" x14ac:dyDescent="0.25">
      <c r="A320" s="22" t="s">
        <v>1951</v>
      </c>
      <c r="B320" s="114"/>
      <c r="C320" s="113"/>
      <c r="D320" s="148"/>
      <c r="E320" s="28"/>
      <c r="F320" s="99" t="str">
        <f t="shared" si="11"/>
        <v/>
      </c>
      <c r="G320" s="99" t="str">
        <f t="shared" si="12"/>
        <v/>
      </c>
    </row>
    <row r="321" spans="1:7" x14ac:dyDescent="0.25">
      <c r="A321" s="22" t="s">
        <v>1952</v>
      </c>
      <c r="B321" s="114"/>
      <c r="C321" s="113"/>
      <c r="D321" s="148"/>
      <c r="E321" s="28"/>
      <c r="F321" s="99" t="str">
        <f t="shared" si="11"/>
        <v/>
      </c>
      <c r="G321" s="99" t="str">
        <f t="shared" si="12"/>
        <v/>
      </c>
    </row>
    <row r="322" spans="1:7" x14ac:dyDescent="0.25">
      <c r="A322" s="22" t="s">
        <v>1953</v>
      </c>
      <c r="B322" s="114"/>
      <c r="C322" s="113"/>
      <c r="D322" s="148"/>
      <c r="E322" s="28"/>
      <c r="F322" s="99" t="str">
        <f t="shared" si="11"/>
        <v/>
      </c>
      <c r="G322" s="99" t="str">
        <f t="shared" si="12"/>
        <v/>
      </c>
    </row>
    <row r="323" spans="1:7" x14ac:dyDescent="0.25">
      <c r="A323" s="22" t="s">
        <v>1954</v>
      </c>
      <c r="B323" s="114"/>
      <c r="C323" s="113"/>
      <c r="D323" s="148"/>
      <c r="E323" s="28"/>
      <c r="F323" s="99" t="str">
        <f t="shared" si="11"/>
        <v/>
      </c>
      <c r="G323" s="99" t="str">
        <f t="shared" si="12"/>
        <v/>
      </c>
    </row>
    <row r="324" spans="1:7" x14ac:dyDescent="0.25">
      <c r="A324" s="22" t="s">
        <v>1955</v>
      </c>
      <c r="B324" s="114"/>
      <c r="C324" s="113"/>
      <c r="D324" s="148"/>
      <c r="E324" s="28"/>
      <c r="F324" s="99" t="str">
        <f t="shared" si="11"/>
        <v/>
      </c>
      <c r="G324" s="99" t="str">
        <f t="shared" si="12"/>
        <v/>
      </c>
    </row>
    <row r="325" spans="1:7" x14ac:dyDescent="0.25">
      <c r="A325" s="22" t="s">
        <v>1956</v>
      </c>
      <c r="B325" s="39"/>
      <c r="C325" s="113"/>
      <c r="D325" s="148"/>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8"/>
      <c r="E331" s="28"/>
      <c r="F331" s="99" t="str">
        <f t="shared" ref="F331:F348" si="13">IF($C$349=0,"",IF(C331="","",IF(C331="","",C331/$C$349)))</f>
        <v/>
      </c>
      <c r="G331" s="99" t="str">
        <f t="shared" ref="G331:G348" si="14">IF($D$349=0,"",IF(D331="","",IF(D331="","",D331/$D$349)))</f>
        <v/>
      </c>
    </row>
    <row r="332" spans="1:7" x14ac:dyDescent="0.25">
      <c r="A332" s="22" t="s">
        <v>1963</v>
      </c>
      <c r="B332" s="114"/>
      <c r="C332" s="113"/>
      <c r="D332" s="148"/>
      <c r="E332" s="28"/>
      <c r="F332" s="99" t="str">
        <f t="shared" si="13"/>
        <v/>
      </c>
      <c r="G332" s="99" t="str">
        <f t="shared" si="14"/>
        <v/>
      </c>
    </row>
    <row r="333" spans="1:7" x14ac:dyDescent="0.25">
      <c r="A333" s="22" t="s">
        <v>1964</v>
      </c>
      <c r="B333" s="114"/>
      <c r="C333" s="113"/>
      <c r="D333" s="148"/>
      <c r="E333" s="28"/>
      <c r="F333" s="99" t="str">
        <f t="shared" si="13"/>
        <v/>
      </c>
      <c r="G333" s="99" t="str">
        <f t="shared" si="14"/>
        <v/>
      </c>
    </row>
    <row r="334" spans="1:7" x14ac:dyDescent="0.25">
      <c r="A334" s="22" t="s">
        <v>1965</v>
      </c>
      <c r="B334" s="114"/>
      <c r="C334" s="113"/>
      <c r="D334" s="148"/>
      <c r="E334" s="28"/>
      <c r="F334" s="99" t="str">
        <f t="shared" si="13"/>
        <v/>
      </c>
      <c r="G334" s="99" t="str">
        <f t="shared" si="14"/>
        <v/>
      </c>
    </row>
    <row r="335" spans="1:7" x14ac:dyDescent="0.25">
      <c r="A335" s="22" t="s">
        <v>1966</v>
      </c>
      <c r="B335" s="114"/>
      <c r="C335" s="113"/>
      <c r="D335" s="148"/>
      <c r="E335" s="28"/>
      <c r="F335" s="99" t="str">
        <f t="shared" si="13"/>
        <v/>
      </c>
      <c r="G335" s="99" t="str">
        <f t="shared" si="14"/>
        <v/>
      </c>
    </row>
    <row r="336" spans="1:7" x14ac:dyDescent="0.25">
      <c r="A336" s="22" t="s">
        <v>1967</v>
      </c>
      <c r="B336" s="114"/>
      <c r="C336" s="113"/>
      <c r="D336" s="148"/>
      <c r="E336" s="28"/>
      <c r="F336" s="99" t="str">
        <f t="shared" si="13"/>
        <v/>
      </c>
      <c r="G336" s="99" t="str">
        <f t="shared" si="14"/>
        <v/>
      </c>
    </row>
    <row r="337" spans="1:7" x14ac:dyDescent="0.25">
      <c r="A337" s="22" t="s">
        <v>1968</v>
      </c>
      <c r="B337" s="114"/>
      <c r="C337" s="113"/>
      <c r="D337" s="148"/>
      <c r="E337" s="28"/>
      <c r="F337" s="99" t="str">
        <f t="shared" si="13"/>
        <v/>
      </c>
      <c r="G337" s="99" t="str">
        <f t="shared" si="14"/>
        <v/>
      </c>
    </row>
    <row r="338" spans="1:7" x14ac:dyDescent="0.25">
      <c r="A338" s="22" t="s">
        <v>1969</v>
      </c>
      <c r="B338" s="114"/>
      <c r="C338" s="113"/>
      <c r="D338" s="148"/>
      <c r="E338" s="28"/>
      <c r="F338" s="99" t="str">
        <f t="shared" si="13"/>
        <v/>
      </c>
      <c r="G338" s="99" t="str">
        <f t="shared" si="14"/>
        <v/>
      </c>
    </row>
    <row r="339" spans="1:7" x14ac:dyDescent="0.25">
      <c r="A339" s="22" t="s">
        <v>1970</v>
      </c>
      <c r="B339" s="114"/>
      <c r="C339" s="113"/>
      <c r="D339" s="148"/>
      <c r="E339" s="28"/>
      <c r="F339" s="99" t="str">
        <f t="shared" si="13"/>
        <v/>
      </c>
      <c r="G339" s="99" t="str">
        <f t="shared" si="14"/>
        <v/>
      </c>
    </row>
    <row r="340" spans="1:7" x14ac:dyDescent="0.25">
      <c r="A340" s="22" t="s">
        <v>1971</v>
      </c>
      <c r="B340" s="114"/>
      <c r="C340" s="113"/>
      <c r="D340" s="148"/>
      <c r="E340" s="28"/>
      <c r="F340" s="99" t="str">
        <f t="shared" si="13"/>
        <v/>
      </c>
      <c r="G340" s="99" t="str">
        <f t="shared" si="14"/>
        <v/>
      </c>
    </row>
    <row r="341" spans="1:7" x14ac:dyDescent="0.25">
      <c r="A341" s="22" t="s">
        <v>1972</v>
      </c>
      <c r="B341" s="114"/>
      <c r="C341" s="113"/>
      <c r="D341" s="148"/>
      <c r="E341" s="28"/>
      <c r="F341" s="99" t="str">
        <f t="shared" si="13"/>
        <v/>
      </c>
      <c r="G341" s="99" t="str">
        <f t="shared" si="14"/>
        <v/>
      </c>
    </row>
    <row r="342" spans="1:7" x14ac:dyDescent="0.25">
      <c r="A342" s="22" t="s">
        <v>1973</v>
      </c>
      <c r="B342" s="114"/>
      <c r="C342" s="113"/>
      <c r="D342" s="148"/>
      <c r="E342" s="28"/>
      <c r="F342" s="99" t="str">
        <f t="shared" si="13"/>
        <v/>
      </c>
      <c r="G342" s="99" t="str">
        <f t="shared" si="14"/>
        <v/>
      </c>
    </row>
    <row r="343" spans="1:7" x14ac:dyDescent="0.25">
      <c r="A343" s="22" t="s">
        <v>1974</v>
      </c>
      <c r="B343" s="114"/>
      <c r="C343" s="113"/>
      <c r="D343" s="148"/>
      <c r="E343" s="28"/>
      <c r="F343" s="99" t="str">
        <f t="shared" si="13"/>
        <v/>
      </c>
      <c r="G343" s="99" t="str">
        <f t="shared" si="14"/>
        <v/>
      </c>
    </row>
    <row r="344" spans="1:7" x14ac:dyDescent="0.25">
      <c r="A344" s="22" t="s">
        <v>1975</v>
      </c>
      <c r="B344" s="114"/>
      <c r="C344" s="113"/>
      <c r="D344" s="148"/>
      <c r="E344" s="28"/>
      <c r="F344" s="99" t="str">
        <f t="shared" si="13"/>
        <v/>
      </c>
      <c r="G344" s="99" t="str">
        <f t="shared" si="14"/>
        <v/>
      </c>
    </row>
    <row r="345" spans="1:7" x14ac:dyDescent="0.25">
      <c r="A345" s="22" t="s">
        <v>1976</v>
      </c>
      <c r="B345" s="114"/>
      <c r="C345" s="113"/>
      <c r="D345" s="148"/>
      <c r="E345" s="28"/>
      <c r="F345" s="99" t="str">
        <f t="shared" si="13"/>
        <v/>
      </c>
      <c r="G345" s="99" t="str">
        <f t="shared" si="14"/>
        <v/>
      </c>
    </row>
    <row r="346" spans="1:7" x14ac:dyDescent="0.25">
      <c r="A346" s="22" t="s">
        <v>1977</v>
      </c>
      <c r="B346" s="114"/>
      <c r="C346" s="113"/>
      <c r="D346" s="148"/>
      <c r="E346" s="28"/>
      <c r="F346" s="99" t="str">
        <f t="shared" si="13"/>
        <v/>
      </c>
      <c r="G346" s="99" t="str">
        <f t="shared" si="14"/>
        <v/>
      </c>
    </row>
    <row r="347" spans="1:7" x14ac:dyDescent="0.25">
      <c r="A347" s="22" t="s">
        <v>1978</v>
      </c>
      <c r="B347" s="114"/>
      <c r="C347" s="113"/>
      <c r="D347" s="148"/>
      <c r="E347" s="28"/>
      <c r="F347" s="99" t="str">
        <f t="shared" si="13"/>
        <v/>
      </c>
      <c r="G347" s="99" t="str">
        <f t="shared" si="14"/>
        <v/>
      </c>
    </row>
    <row r="348" spans="1:7" x14ac:dyDescent="0.25">
      <c r="A348" s="22" t="s">
        <v>1979</v>
      </c>
      <c r="B348" s="39"/>
      <c r="C348" s="113"/>
      <c r="D348" s="148"/>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8"/>
      <c r="E353" s="28"/>
      <c r="F353" s="99" t="str">
        <f t="shared" ref="F353:F365" si="15">IF($C$366=0,"",IF(C353="","",IF(C353="","",C353/$C$366)))</f>
        <v/>
      </c>
      <c r="G353" s="99" t="str">
        <f t="shared" ref="G353:G365" si="16">IF($D$366=0,"",IF(D353="","",IF(D353="","",D353/$D$366)))</f>
        <v/>
      </c>
    </row>
    <row r="354" spans="1:7" x14ac:dyDescent="0.25">
      <c r="A354" s="22" t="s">
        <v>1986</v>
      </c>
      <c r="B354" s="39" t="s">
        <v>1021</v>
      </c>
      <c r="C354" s="113"/>
      <c r="D354" s="148"/>
      <c r="E354" s="28"/>
      <c r="F354" s="99" t="str">
        <f t="shared" si="15"/>
        <v/>
      </c>
      <c r="G354" s="99" t="str">
        <f t="shared" si="16"/>
        <v/>
      </c>
    </row>
    <row r="355" spans="1:7" x14ac:dyDescent="0.25">
      <c r="A355" s="22" t="s">
        <v>1987</v>
      </c>
      <c r="B355" s="39" t="s">
        <v>1183</v>
      </c>
      <c r="C355" s="113"/>
      <c r="D355" s="148"/>
      <c r="E355" s="28"/>
      <c r="F355" s="99" t="str">
        <f t="shared" si="15"/>
        <v/>
      </c>
      <c r="G355" s="99" t="str">
        <f t="shared" si="16"/>
        <v/>
      </c>
    </row>
    <row r="356" spans="1:7" x14ac:dyDescent="0.25">
      <c r="A356" s="22" t="s">
        <v>1988</v>
      </c>
      <c r="B356" s="39" t="s">
        <v>1022</v>
      </c>
      <c r="C356" s="113"/>
      <c r="D356" s="148"/>
      <c r="E356" s="28"/>
      <c r="F356" s="99" t="str">
        <f t="shared" si="15"/>
        <v/>
      </c>
      <c r="G356" s="99" t="str">
        <f t="shared" si="16"/>
        <v/>
      </c>
    </row>
    <row r="357" spans="1:7" x14ac:dyDescent="0.25">
      <c r="A357" s="22" t="s">
        <v>1989</v>
      </c>
      <c r="B357" s="39" t="s">
        <v>1023</v>
      </c>
      <c r="C357" s="113"/>
      <c r="D357" s="148"/>
      <c r="E357" s="28"/>
      <c r="F357" s="99" t="str">
        <f t="shared" si="15"/>
        <v/>
      </c>
      <c r="G357" s="99" t="str">
        <f t="shared" si="16"/>
        <v/>
      </c>
    </row>
    <row r="358" spans="1:7" x14ac:dyDescent="0.25">
      <c r="A358" s="22" t="s">
        <v>1990</v>
      </c>
      <c r="B358" s="39" t="s">
        <v>1024</v>
      </c>
      <c r="C358" s="113"/>
      <c r="D358" s="148"/>
      <c r="E358" s="28"/>
      <c r="F358" s="99" t="str">
        <f t="shared" si="15"/>
        <v/>
      </c>
      <c r="G358" s="99" t="str">
        <f t="shared" si="16"/>
        <v/>
      </c>
    </row>
    <row r="359" spans="1:7" x14ac:dyDescent="0.25">
      <c r="A359" s="22" t="s">
        <v>1991</v>
      </c>
      <c r="B359" s="39" t="s">
        <v>1025</v>
      </c>
      <c r="C359" s="113"/>
      <c r="D359" s="148"/>
      <c r="E359" s="28"/>
      <c r="F359" s="99" t="str">
        <f t="shared" si="15"/>
        <v/>
      </c>
      <c r="G359" s="99" t="str">
        <f t="shared" si="16"/>
        <v/>
      </c>
    </row>
    <row r="360" spans="1:7" x14ac:dyDescent="0.25">
      <c r="A360" s="22" t="s">
        <v>1992</v>
      </c>
      <c r="B360" s="39" t="s">
        <v>1026</v>
      </c>
      <c r="C360" s="113"/>
      <c r="D360" s="148"/>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8"/>
      <c r="E367" s="28"/>
      <c r="F367" s="99"/>
      <c r="G367" s="99"/>
    </row>
    <row r="368" spans="1:7" x14ac:dyDescent="0.25">
      <c r="A368" s="22" t="s">
        <v>2000</v>
      </c>
      <c r="B368" s="39"/>
      <c r="C368" s="113"/>
      <c r="D368" s="148"/>
      <c r="E368" s="28"/>
      <c r="F368" s="99"/>
      <c r="G368" s="99"/>
    </row>
    <row r="369" spans="1:7" x14ac:dyDescent="0.25">
      <c r="A369" s="22" t="s">
        <v>2001</v>
      </c>
      <c r="B369" s="39"/>
      <c r="C369" s="113"/>
      <c r="D369" s="148"/>
      <c r="E369" s="28"/>
      <c r="F369" s="99"/>
      <c r="G369" s="99"/>
    </row>
    <row r="370" spans="1:7" x14ac:dyDescent="0.25">
      <c r="A370" s="22" t="s">
        <v>2002</v>
      </c>
      <c r="B370" s="39"/>
      <c r="C370" s="113"/>
      <c r="D370" s="148"/>
      <c r="E370" s="28"/>
      <c r="F370" s="99"/>
      <c r="G370" s="99"/>
    </row>
    <row r="371" spans="1:7" x14ac:dyDescent="0.25">
      <c r="A371" s="22" t="s">
        <v>2003</v>
      </c>
      <c r="B371" s="39"/>
      <c r="C371" s="113"/>
      <c r="D371" s="148"/>
      <c r="E371" s="28"/>
      <c r="F371" s="99"/>
      <c r="G371" s="99"/>
    </row>
    <row r="372" spans="1:7" x14ac:dyDescent="0.25">
      <c r="A372" s="22" t="s">
        <v>2004</v>
      </c>
      <c r="B372" s="39"/>
      <c r="C372" s="113"/>
      <c r="D372" s="148"/>
      <c r="E372" s="28"/>
      <c r="F372" s="99"/>
      <c r="G372" s="99"/>
    </row>
    <row r="373" spans="1:7" x14ac:dyDescent="0.25">
      <c r="A373" s="22" t="s">
        <v>2005</v>
      </c>
      <c r="B373" s="39"/>
      <c r="C373" s="113"/>
      <c r="D373" s="148"/>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8"/>
      <c r="E378" s="28"/>
      <c r="F378" s="99" t="str">
        <f t="shared" ref="F378:F384" si="17">IF($C$385=0,"",IF(C378="","",IF(C378="","",C378/$C$385)))</f>
        <v/>
      </c>
      <c r="G378" s="99" t="str">
        <f t="shared" ref="G378:G384" si="18">IF($D$385=0,"",IF(D378="","",IF(D378="","",D378/$D$385)))</f>
        <v/>
      </c>
    </row>
    <row r="379" spans="1:7" x14ac:dyDescent="0.25">
      <c r="A379" s="22" t="s">
        <v>2011</v>
      </c>
      <c r="B379" s="111" t="s">
        <v>1066</v>
      </c>
      <c r="C379" s="113"/>
      <c r="D379" s="148"/>
      <c r="E379" s="28"/>
      <c r="F379" s="99" t="str">
        <f t="shared" si="17"/>
        <v/>
      </c>
      <c r="G379" s="99" t="str">
        <f t="shared" si="18"/>
        <v/>
      </c>
    </row>
    <row r="380" spans="1:7" x14ac:dyDescent="0.25">
      <c r="A380" s="22" t="s">
        <v>2012</v>
      </c>
      <c r="B380" s="39" t="s">
        <v>1067</v>
      </c>
      <c r="C380" s="113"/>
      <c r="D380" s="148"/>
      <c r="E380" s="28"/>
      <c r="F380" s="99" t="str">
        <f t="shared" si="17"/>
        <v/>
      </c>
      <c r="G380" s="99" t="str">
        <f t="shared" si="18"/>
        <v/>
      </c>
    </row>
    <row r="381" spans="1:7" x14ac:dyDescent="0.25">
      <c r="A381" s="22" t="s">
        <v>2013</v>
      </c>
      <c r="B381" s="39" t="s">
        <v>1068</v>
      </c>
      <c r="C381" s="113"/>
      <c r="D381" s="148"/>
      <c r="E381" s="28"/>
      <c r="F381" s="99" t="str">
        <f t="shared" si="17"/>
        <v/>
      </c>
      <c r="G381" s="99" t="str">
        <f t="shared" si="18"/>
        <v/>
      </c>
    </row>
    <row r="382" spans="1:7" x14ac:dyDescent="0.25">
      <c r="A382" s="22" t="s">
        <v>2014</v>
      </c>
      <c r="B382" s="39" t="s">
        <v>1069</v>
      </c>
      <c r="C382" s="113"/>
      <c r="D382" s="148"/>
      <c r="E382" s="28"/>
      <c r="F382" s="99" t="str">
        <f t="shared" si="17"/>
        <v/>
      </c>
      <c r="G382" s="99" t="str">
        <f t="shared" si="18"/>
        <v/>
      </c>
    </row>
    <row r="383" spans="1:7" x14ac:dyDescent="0.25">
      <c r="A383" s="22" t="s">
        <v>2015</v>
      </c>
      <c r="B383" s="39" t="s">
        <v>1070</v>
      </c>
      <c r="C383" s="113"/>
      <c r="D383" s="148"/>
      <c r="E383" s="28"/>
      <c r="F383" s="99" t="str">
        <f t="shared" si="17"/>
        <v/>
      </c>
      <c r="G383" s="99" t="str">
        <f t="shared" si="18"/>
        <v/>
      </c>
    </row>
    <row r="384" spans="1:7" x14ac:dyDescent="0.25">
      <c r="A384" s="22" t="s">
        <v>2016</v>
      </c>
      <c r="B384" s="39" t="s">
        <v>1028</v>
      </c>
      <c r="C384" s="113"/>
      <c r="D384" s="148"/>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8"/>
      <c r="E388" s="28"/>
      <c r="F388" s="99" t="str">
        <f>IF($C$392=0,"",IF(C388="","",IF(C388="","",C388/$C$392)))</f>
        <v/>
      </c>
      <c r="G388" s="99" t="str">
        <f>IF($D$392=0,"",IF(D388="","",IF(D388="","",D388/$D$392)))</f>
        <v/>
      </c>
    </row>
    <row r="389" spans="1:7" x14ac:dyDescent="0.25">
      <c r="A389" s="22" t="s">
        <v>2022</v>
      </c>
      <c r="B389" s="111" t="s">
        <v>1150</v>
      </c>
      <c r="C389" s="113"/>
      <c r="D389" s="148"/>
      <c r="E389" s="28"/>
      <c r="F389" s="99" t="str">
        <f>IF($C$392=0,"",IF(C389="","",IF(C389="","",C389/$C$392)))</f>
        <v/>
      </c>
      <c r="G389" s="99" t="str">
        <f>IF($D$392=0,"",IF(D389="","",IF(D389="","",D389/$D$392)))</f>
        <v/>
      </c>
    </row>
    <row r="390" spans="1:7" x14ac:dyDescent="0.25">
      <c r="A390" s="22" t="s">
        <v>2023</v>
      </c>
      <c r="B390" s="39" t="s">
        <v>1028</v>
      </c>
      <c r="C390" s="113"/>
      <c r="D390" s="148"/>
      <c r="E390" s="28"/>
      <c r="F390" s="99" t="str">
        <f>IF($C$392=0,"",IF(C390="","",IF(C390="","",C390/$C$392)))</f>
        <v/>
      </c>
      <c r="G390" s="99" t="str">
        <f>IF($D$392=0,"",IF(D390="","",IF(D390="","",D390/$D$392)))</f>
        <v/>
      </c>
    </row>
    <row r="391" spans="1:7" x14ac:dyDescent="0.25">
      <c r="A391" s="22" t="s">
        <v>2024</v>
      </c>
      <c r="B391" s="22" t="s">
        <v>1071</v>
      </c>
      <c r="C391" s="113"/>
      <c r="D391" s="148"/>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4"/>
      <c r="G413" s="154"/>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8"/>
      <c r="E455" s="36"/>
      <c r="F455" s="99"/>
      <c r="G455" s="99"/>
    </row>
    <row r="456" spans="1:7" x14ac:dyDescent="0.25">
      <c r="A456" s="22" t="s">
        <v>2086</v>
      </c>
      <c r="B456" s="114"/>
      <c r="C456" s="113"/>
      <c r="D456" s="148"/>
      <c r="E456" s="36"/>
      <c r="F456" s="99"/>
      <c r="G456" s="99"/>
    </row>
    <row r="457" spans="1:7" x14ac:dyDescent="0.25">
      <c r="A457" s="22" t="s">
        <v>2087</v>
      </c>
      <c r="B457" s="114"/>
      <c r="C457" s="113"/>
      <c r="D457" s="148"/>
      <c r="E457" s="39"/>
      <c r="F457" s="99"/>
      <c r="G457" s="99"/>
    </row>
    <row r="458" spans="1:7" x14ac:dyDescent="0.25">
      <c r="A458" s="22" t="s">
        <v>2088</v>
      </c>
      <c r="B458" s="114"/>
      <c r="C458" s="113"/>
      <c r="D458" s="148"/>
      <c r="E458" s="39"/>
      <c r="F458" s="99"/>
      <c r="G458" s="99"/>
    </row>
    <row r="459" spans="1:7" x14ac:dyDescent="0.25">
      <c r="A459" s="22" t="s">
        <v>2089</v>
      </c>
      <c r="B459" s="114"/>
      <c r="C459" s="113"/>
      <c r="D459" s="148"/>
      <c r="E459" s="39"/>
      <c r="F459" s="99"/>
      <c r="G459" s="99"/>
    </row>
    <row r="460" spans="1:7" x14ac:dyDescent="0.25">
      <c r="A460" s="22" t="s">
        <v>2090</v>
      </c>
      <c r="B460" s="114"/>
      <c r="C460" s="113"/>
      <c r="D460" s="148"/>
      <c r="E460" s="39"/>
      <c r="F460" s="99"/>
      <c r="G460" s="99"/>
    </row>
    <row r="461" spans="1:7" x14ac:dyDescent="0.25">
      <c r="A461" s="22" t="s">
        <v>2091</v>
      </c>
      <c r="B461" s="114"/>
      <c r="C461" s="113"/>
      <c r="D461" s="148"/>
      <c r="E461" s="39"/>
      <c r="F461" s="99"/>
      <c r="G461" s="99"/>
    </row>
    <row r="462" spans="1:7" x14ac:dyDescent="0.25">
      <c r="A462" s="22" t="s">
        <v>2092</v>
      </c>
      <c r="B462" s="114"/>
      <c r="C462" s="113"/>
      <c r="D462" s="148"/>
      <c r="E462" s="39"/>
      <c r="F462" s="99"/>
      <c r="G462" s="99"/>
    </row>
    <row r="463" spans="1:7" x14ac:dyDescent="0.25">
      <c r="A463" s="22" t="s">
        <v>2093</v>
      </c>
      <c r="B463" s="114"/>
      <c r="C463" s="113"/>
      <c r="D463" s="148"/>
      <c r="E463" s="22"/>
      <c r="F463" s="99"/>
      <c r="G463" s="99"/>
    </row>
    <row r="464" spans="1:7" x14ac:dyDescent="0.25">
      <c r="A464" s="22" t="s">
        <v>2094</v>
      </c>
      <c r="B464" s="114"/>
      <c r="C464" s="113"/>
      <c r="D464" s="148"/>
      <c r="E464" s="85"/>
      <c r="F464" s="99"/>
      <c r="G464" s="99"/>
    </row>
    <row r="465" spans="1:7" x14ac:dyDescent="0.25">
      <c r="A465" s="22" t="s">
        <v>2095</v>
      </c>
      <c r="B465" s="114"/>
      <c r="C465" s="113"/>
      <c r="D465" s="148"/>
      <c r="E465" s="85"/>
      <c r="F465" s="99"/>
      <c r="G465" s="99"/>
    </row>
    <row r="466" spans="1:7" x14ac:dyDescent="0.25">
      <c r="A466" s="22" t="s">
        <v>2096</v>
      </c>
      <c r="B466" s="114"/>
      <c r="C466" s="113"/>
      <c r="D466" s="148"/>
      <c r="E466" s="85"/>
      <c r="F466" s="99"/>
      <c r="G466" s="99"/>
    </row>
    <row r="467" spans="1:7" x14ac:dyDescent="0.25">
      <c r="A467" s="22" t="s">
        <v>2097</v>
      </c>
      <c r="B467" s="114"/>
      <c r="C467" s="113"/>
      <c r="D467" s="148"/>
      <c r="E467" s="85"/>
      <c r="F467" s="99"/>
      <c r="G467" s="99"/>
    </row>
    <row r="468" spans="1:7" x14ac:dyDescent="0.25">
      <c r="A468" s="22" t="s">
        <v>2098</v>
      </c>
      <c r="B468" s="114"/>
      <c r="C468" s="113"/>
      <c r="D468" s="148"/>
      <c r="E468" s="85"/>
      <c r="F468" s="99"/>
      <c r="G468" s="99"/>
    </row>
    <row r="469" spans="1:7" x14ac:dyDescent="0.25">
      <c r="A469" s="22" t="s">
        <v>2099</v>
      </c>
      <c r="B469" s="114"/>
      <c r="C469" s="113"/>
      <c r="D469" s="148"/>
      <c r="E469" s="85"/>
      <c r="F469" s="99"/>
      <c r="G469" s="99"/>
    </row>
    <row r="470" spans="1:7" x14ac:dyDescent="0.25">
      <c r="A470" s="22" t="s">
        <v>2100</v>
      </c>
      <c r="B470" s="114"/>
      <c r="C470" s="113"/>
      <c r="D470" s="148"/>
      <c r="E470" s="85"/>
      <c r="F470" s="99"/>
      <c r="G470" s="99"/>
    </row>
    <row r="471" spans="1:7" x14ac:dyDescent="0.25">
      <c r="A471" s="22" t="s">
        <v>2101</v>
      </c>
      <c r="B471" s="114"/>
      <c r="C471" s="113"/>
      <c r="D471" s="148"/>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8"/>
      <c r="E477" s="22"/>
      <c r="F477" s="99"/>
      <c r="G477" s="99"/>
    </row>
    <row r="478" spans="1:7" x14ac:dyDescent="0.25">
      <c r="A478" s="22" t="s">
        <v>2105</v>
      </c>
      <c r="B478" s="22" t="s">
        <v>620</v>
      </c>
      <c r="C478" s="113"/>
      <c r="D478" s="148"/>
      <c r="E478" s="22"/>
      <c r="F478" s="99"/>
      <c r="G478" s="99"/>
    </row>
    <row r="479" spans="1:7" x14ac:dyDescent="0.25">
      <c r="A479" s="22" t="s">
        <v>2106</v>
      </c>
      <c r="B479" s="22" t="s">
        <v>622</v>
      </c>
      <c r="C479" s="113"/>
      <c r="D479" s="148"/>
      <c r="E479" s="22"/>
      <c r="F479" s="99"/>
      <c r="G479" s="99"/>
    </row>
    <row r="480" spans="1:7" x14ac:dyDescent="0.25">
      <c r="A480" s="22" t="s">
        <v>2107</v>
      </c>
      <c r="B480" s="22" t="s">
        <v>624</v>
      </c>
      <c r="C480" s="113"/>
      <c r="D480" s="148"/>
      <c r="E480" s="22"/>
      <c r="F480" s="99"/>
      <c r="G480" s="99"/>
    </row>
    <row r="481" spans="1:7" x14ac:dyDescent="0.25">
      <c r="A481" s="22" t="s">
        <v>2108</v>
      </c>
      <c r="B481" s="22" t="s">
        <v>626</v>
      </c>
      <c r="C481" s="113"/>
      <c r="D481" s="148"/>
      <c r="E481" s="22"/>
      <c r="F481" s="99"/>
      <c r="G481" s="99"/>
    </row>
    <row r="482" spans="1:7" x14ac:dyDescent="0.25">
      <c r="A482" s="22" t="s">
        <v>2109</v>
      </c>
      <c r="B482" s="22" t="s">
        <v>628</v>
      </c>
      <c r="C482" s="113"/>
      <c r="D482" s="148"/>
      <c r="E482" s="22"/>
      <c r="F482" s="99"/>
      <c r="G482" s="99"/>
    </row>
    <row r="483" spans="1:7" x14ac:dyDescent="0.25">
      <c r="A483" s="22" t="s">
        <v>2110</v>
      </c>
      <c r="B483" s="22" t="s">
        <v>630</v>
      </c>
      <c r="C483" s="113"/>
      <c r="D483" s="148"/>
      <c r="E483" s="22"/>
      <c r="F483" s="99"/>
      <c r="G483" s="99"/>
    </row>
    <row r="484" spans="1:7" x14ac:dyDescent="0.25">
      <c r="A484" s="22" t="s">
        <v>2111</v>
      </c>
      <c r="B484" s="22" t="s">
        <v>632</v>
      </c>
      <c r="C484" s="113"/>
      <c r="D484" s="148"/>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8"/>
      <c r="E486" s="22"/>
      <c r="F486" s="99" t="s">
        <v>1887</v>
      </c>
      <c r="G486" s="99" t="s">
        <v>1887</v>
      </c>
    </row>
    <row r="487" spans="1:7" x14ac:dyDescent="0.25">
      <c r="A487" s="22" t="s">
        <v>2114</v>
      </c>
      <c r="B487" s="50" t="s">
        <v>637</v>
      </c>
      <c r="C487" s="113"/>
      <c r="D487" s="148"/>
      <c r="E487" s="22"/>
      <c r="F487" s="99" t="s">
        <v>1887</v>
      </c>
      <c r="G487" s="99" t="s">
        <v>1887</v>
      </c>
    </row>
    <row r="488" spans="1:7" x14ac:dyDescent="0.25">
      <c r="A488" s="22" t="s">
        <v>2115</v>
      </c>
      <c r="B488" s="50" t="s">
        <v>639</v>
      </c>
      <c r="C488" s="113"/>
      <c r="D488" s="148"/>
      <c r="E488" s="22"/>
      <c r="F488" s="99" t="s">
        <v>1887</v>
      </c>
      <c r="G488" s="99" t="s">
        <v>1887</v>
      </c>
    </row>
    <row r="489" spans="1:7" x14ac:dyDescent="0.25">
      <c r="A489" s="22" t="s">
        <v>2116</v>
      </c>
      <c r="B489" s="50" t="s">
        <v>641</v>
      </c>
      <c r="C489" s="113"/>
      <c r="D489" s="148"/>
      <c r="E489" s="22"/>
      <c r="F489" s="99" t="s">
        <v>1887</v>
      </c>
      <c r="G489" s="99" t="s">
        <v>1887</v>
      </c>
    </row>
    <row r="490" spans="1:7" x14ac:dyDescent="0.25">
      <c r="A490" s="22" t="s">
        <v>2117</v>
      </c>
      <c r="B490" s="50" t="s">
        <v>643</v>
      </c>
      <c r="C490" s="113"/>
      <c r="D490" s="148"/>
      <c r="E490" s="22"/>
      <c r="F490" s="99" t="s">
        <v>1887</v>
      </c>
      <c r="G490" s="99" t="s">
        <v>1887</v>
      </c>
    </row>
    <row r="491" spans="1:7" x14ac:dyDescent="0.25">
      <c r="A491" s="22" t="s">
        <v>2118</v>
      </c>
      <c r="B491" s="50" t="s">
        <v>645</v>
      </c>
      <c r="C491" s="113"/>
      <c r="D491" s="148"/>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8"/>
      <c r="E499" s="22"/>
      <c r="F499" s="99"/>
      <c r="G499" s="99"/>
    </row>
    <row r="500" spans="1:7" x14ac:dyDescent="0.25">
      <c r="A500" s="22" t="s">
        <v>2124</v>
      </c>
      <c r="B500" s="22" t="s">
        <v>620</v>
      </c>
      <c r="C500" s="113"/>
      <c r="D500" s="148"/>
      <c r="E500" s="22"/>
      <c r="F500" s="99"/>
      <c r="G500" s="99"/>
    </row>
    <row r="501" spans="1:7" x14ac:dyDescent="0.25">
      <c r="A501" s="22" t="s">
        <v>2125</v>
      </c>
      <c r="B501" s="22" t="s">
        <v>622</v>
      </c>
      <c r="C501" s="113"/>
      <c r="D501" s="148"/>
      <c r="E501" s="22"/>
      <c r="F501" s="99"/>
      <c r="G501" s="99"/>
    </row>
    <row r="502" spans="1:7" x14ac:dyDescent="0.25">
      <c r="A502" s="22" t="s">
        <v>2126</v>
      </c>
      <c r="B502" s="22" t="s">
        <v>624</v>
      </c>
      <c r="C502" s="113"/>
      <c r="D502" s="148"/>
      <c r="E502" s="22"/>
      <c r="F502" s="99"/>
      <c r="G502" s="99"/>
    </row>
    <row r="503" spans="1:7" x14ac:dyDescent="0.25">
      <c r="A503" s="22" t="s">
        <v>2127</v>
      </c>
      <c r="B503" s="22" t="s">
        <v>626</v>
      </c>
      <c r="C503" s="113"/>
      <c r="D503" s="148"/>
      <c r="E503" s="22"/>
      <c r="F503" s="99"/>
      <c r="G503" s="99"/>
    </row>
    <row r="504" spans="1:7" x14ac:dyDescent="0.25">
      <c r="A504" s="22" t="s">
        <v>2128</v>
      </c>
      <c r="B504" s="22" t="s">
        <v>628</v>
      </c>
      <c r="C504" s="113"/>
      <c r="D504" s="148"/>
      <c r="E504" s="22"/>
      <c r="F504" s="99"/>
      <c r="G504" s="99"/>
    </row>
    <row r="505" spans="1:7" x14ac:dyDescent="0.25">
      <c r="A505" s="22" t="s">
        <v>2129</v>
      </c>
      <c r="B505" s="22" t="s">
        <v>630</v>
      </c>
      <c r="C505" s="113"/>
      <c r="D505" s="148"/>
      <c r="E505" s="22"/>
      <c r="F505" s="99"/>
      <c r="G505" s="99"/>
    </row>
    <row r="506" spans="1:7" x14ac:dyDescent="0.25">
      <c r="A506" s="22" t="s">
        <v>2130</v>
      </c>
      <c r="B506" s="22" t="s">
        <v>632</v>
      </c>
      <c r="C506" s="113"/>
      <c r="D506" s="144"/>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8"/>
      <c r="E569" s="28"/>
      <c r="F569" s="99"/>
      <c r="G569" s="99"/>
    </row>
    <row r="570" spans="1:7" x14ac:dyDescent="0.25">
      <c r="A570" s="22" t="s">
        <v>2194</v>
      </c>
      <c r="B570" s="114"/>
      <c r="C570" s="113"/>
      <c r="D570" s="148"/>
      <c r="E570" s="28"/>
      <c r="F570" s="99"/>
      <c r="G570" s="99"/>
    </row>
    <row r="571" spans="1:7" x14ac:dyDescent="0.25">
      <c r="A571" s="22" t="s">
        <v>2195</v>
      </c>
      <c r="B571" s="114"/>
      <c r="C571" s="113"/>
      <c r="D571" s="148"/>
      <c r="E571" s="28"/>
      <c r="F571" s="99"/>
      <c r="G571" s="99"/>
    </row>
    <row r="572" spans="1:7" x14ac:dyDescent="0.25">
      <c r="A572" s="22" t="s">
        <v>2196</v>
      </c>
      <c r="B572" s="114"/>
      <c r="C572" s="113"/>
      <c r="D572" s="148"/>
      <c r="E572" s="28"/>
      <c r="F572" s="99"/>
      <c r="G572" s="99"/>
    </row>
    <row r="573" spans="1:7" x14ac:dyDescent="0.25">
      <c r="A573" s="22" t="s">
        <v>2197</v>
      </c>
      <c r="B573" s="114"/>
      <c r="C573" s="113"/>
      <c r="D573" s="148"/>
      <c r="E573" s="28"/>
      <c r="F573" s="99"/>
      <c r="G573" s="99"/>
    </row>
    <row r="574" spans="1:7" x14ac:dyDescent="0.25">
      <c r="A574" s="22" t="s">
        <v>2198</v>
      </c>
      <c r="B574" s="114"/>
      <c r="C574" s="113"/>
      <c r="D574" s="148"/>
      <c r="E574" s="28"/>
      <c r="F574" s="99"/>
      <c r="G574" s="99"/>
    </row>
    <row r="575" spans="1:7" x14ac:dyDescent="0.25">
      <c r="A575" s="22" t="s">
        <v>2199</v>
      </c>
      <c r="B575" s="114"/>
      <c r="C575" s="113"/>
      <c r="D575" s="148"/>
      <c r="E575" s="28"/>
      <c r="F575" s="99"/>
      <c r="G575" s="99"/>
    </row>
    <row r="576" spans="1:7" x14ac:dyDescent="0.25">
      <c r="A576" s="22" t="s">
        <v>2200</v>
      </c>
      <c r="B576" s="114"/>
      <c r="C576" s="113"/>
      <c r="D576" s="148"/>
      <c r="E576" s="28"/>
      <c r="F576" s="99"/>
      <c r="G576" s="99"/>
    </row>
    <row r="577" spans="1:7" x14ac:dyDescent="0.25">
      <c r="A577" s="22" t="s">
        <v>2201</v>
      </c>
      <c r="B577" s="114"/>
      <c r="C577" s="113"/>
      <c r="D577" s="148"/>
      <c r="E577" s="28"/>
      <c r="F577" s="99"/>
      <c r="G577" s="99"/>
    </row>
    <row r="578" spans="1:7" x14ac:dyDescent="0.25">
      <c r="A578" s="22" t="s">
        <v>2202</v>
      </c>
      <c r="B578" s="114"/>
      <c r="C578" s="113"/>
      <c r="D578" s="148"/>
      <c r="E578" s="28"/>
      <c r="F578" s="99"/>
      <c r="G578" s="99"/>
    </row>
    <row r="579" spans="1:7" x14ac:dyDescent="0.25">
      <c r="A579" s="22" t="s">
        <v>2203</v>
      </c>
      <c r="B579" s="114"/>
      <c r="C579" s="113"/>
      <c r="D579" s="148"/>
      <c r="E579" s="28"/>
      <c r="F579" s="99"/>
      <c r="G579" s="99"/>
    </row>
    <row r="580" spans="1:7" x14ac:dyDescent="0.25">
      <c r="A580" s="22" t="s">
        <v>2204</v>
      </c>
      <c r="B580" s="114"/>
      <c r="C580" s="113"/>
      <c r="D580" s="148"/>
      <c r="E580" s="28"/>
      <c r="F580" s="99"/>
      <c r="G580" s="99"/>
    </row>
    <row r="581" spans="1:7" x14ac:dyDescent="0.25">
      <c r="A581" s="22" t="s">
        <v>2205</v>
      </c>
      <c r="B581" s="114"/>
      <c r="C581" s="113"/>
      <c r="D581" s="148"/>
      <c r="E581" s="28"/>
      <c r="F581" s="99"/>
      <c r="G581" s="99"/>
    </row>
    <row r="582" spans="1:7" x14ac:dyDescent="0.25">
      <c r="A582" s="22" t="s">
        <v>2206</v>
      </c>
      <c r="B582" s="114"/>
      <c r="C582" s="113"/>
      <c r="D582" s="148"/>
      <c r="E582" s="28"/>
      <c r="F582" s="99"/>
      <c r="G582" s="99"/>
    </row>
    <row r="583" spans="1:7" x14ac:dyDescent="0.25">
      <c r="A583" s="22" t="s">
        <v>2207</v>
      </c>
      <c r="B583" s="114"/>
      <c r="C583" s="113"/>
      <c r="D583" s="148"/>
      <c r="E583" s="28"/>
      <c r="F583" s="99"/>
      <c r="G583" s="99"/>
    </row>
    <row r="584" spans="1:7" x14ac:dyDescent="0.25">
      <c r="A584" s="22" t="s">
        <v>2208</v>
      </c>
      <c r="B584" s="114"/>
      <c r="C584" s="113"/>
      <c r="D584" s="148"/>
      <c r="E584" s="28"/>
      <c r="F584" s="99"/>
      <c r="G584" s="99"/>
    </row>
    <row r="585" spans="1:7" x14ac:dyDescent="0.25">
      <c r="A585" s="22" t="s">
        <v>2209</v>
      </c>
      <c r="B585" s="114"/>
      <c r="C585" s="113"/>
      <c r="D585" s="148"/>
      <c r="E585" s="28"/>
      <c r="F585" s="99"/>
      <c r="G585" s="99"/>
    </row>
    <row r="586" spans="1:7" x14ac:dyDescent="0.25">
      <c r="A586" s="22" t="s">
        <v>2210</v>
      </c>
      <c r="B586" s="39" t="s">
        <v>1071</v>
      </c>
      <c r="C586" s="113"/>
      <c r="D586" s="148"/>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8" t="s">
        <v>1507</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4" t="s">
        <v>2697</v>
      </c>
      <c r="C5" s="26"/>
      <c r="D5" s="22"/>
      <c r="E5" s="28"/>
      <c r="F5" s="28"/>
      <c r="G5" s="20"/>
    </row>
    <row r="6" spans="1:7" ht="18.75" x14ac:dyDescent="0.25">
      <c r="A6" s="22"/>
      <c r="B6" s="165" t="s">
        <v>2698</v>
      </c>
      <c r="C6" s="26"/>
      <c r="D6" s="22"/>
      <c r="E6" s="28"/>
      <c r="F6" s="28"/>
      <c r="G6" s="20"/>
    </row>
    <row r="7" spans="1:7" ht="15.75" thickBot="1" x14ac:dyDescent="0.3">
      <c r="A7" s="22"/>
      <c r="B7" s="166" t="s">
        <v>2699</v>
      </c>
      <c r="C7" s="22"/>
      <c r="D7" s="22"/>
      <c r="E7" s="22"/>
      <c r="F7" s="22"/>
      <c r="G7" s="20"/>
    </row>
    <row r="8" spans="1:7" x14ac:dyDescent="0.25">
      <c r="A8" s="22"/>
      <c r="B8" s="155"/>
      <c r="C8" s="22"/>
      <c r="D8" s="22"/>
      <c r="E8" s="22"/>
      <c r="F8" s="22"/>
      <c r="G8" s="20"/>
    </row>
    <row r="9" spans="1:7" ht="18.75" x14ac:dyDescent="0.25">
      <c r="A9" s="33"/>
      <c r="B9" s="202" t="s">
        <v>2700</v>
      </c>
      <c r="C9" s="202"/>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3"/>
      <c r="D11" s="144"/>
      <c r="F11" s="99"/>
      <c r="G11" s="99"/>
    </row>
    <row r="12" spans="1:7" x14ac:dyDescent="0.25">
      <c r="A12" s="22" t="s">
        <v>2705</v>
      </c>
      <c r="B12" s="50" t="s">
        <v>2706</v>
      </c>
      <c r="C12" s="143"/>
      <c r="D12" s="144"/>
      <c r="F12" s="99"/>
      <c r="G12" s="99"/>
    </row>
    <row r="13" spans="1:7" x14ac:dyDescent="0.25">
      <c r="A13" s="22" t="s">
        <v>2707</v>
      </c>
      <c r="B13" s="50" t="s">
        <v>2708</v>
      </c>
      <c r="C13" s="143"/>
      <c r="D13" s="144"/>
      <c r="F13" s="99"/>
      <c r="G13" s="99"/>
    </row>
    <row r="14" spans="1:7" x14ac:dyDescent="0.25">
      <c r="A14" s="22" t="s">
        <v>2709</v>
      </c>
      <c r="B14" s="50" t="s">
        <v>2710</v>
      </c>
      <c r="C14" s="143"/>
      <c r="D14" s="144"/>
      <c r="F14" s="99"/>
      <c r="G14" s="99"/>
    </row>
    <row r="15" spans="1:7" x14ac:dyDescent="0.25">
      <c r="A15" s="22"/>
      <c r="B15" s="50" t="s">
        <v>2711</v>
      </c>
      <c r="C15" s="143"/>
      <c r="D15" s="144"/>
      <c r="F15" s="99"/>
      <c r="G15" s="99"/>
    </row>
    <row r="16" spans="1:7" x14ac:dyDescent="0.25">
      <c r="A16" s="22" t="s">
        <v>2712</v>
      </c>
      <c r="B16" s="39" t="s">
        <v>2713</v>
      </c>
      <c r="C16" s="143"/>
      <c r="D16" s="144"/>
      <c r="F16" s="99"/>
      <c r="G16" s="99"/>
    </row>
    <row r="17" spans="1:7" x14ac:dyDescent="0.25">
      <c r="A17" s="22" t="s">
        <v>2714</v>
      </c>
      <c r="B17" s="50" t="s">
        <v>2706</v>
      </c>
      <c r="C17" s="143"/>
      <c r="D17" s="144"/>
      <c r="F17" s="99"/>
      <c r="G17" s="99"/>
    </row>
    <row r="18" spans="1:7" x14ac:dyDescent="0.25">
      <c r="A18" s="22" t="s">
        <v>2715</v>
      </c>
      <c r="B18" s="50" t="s">
        <v>2708</v>
      </c>
      <c r="C18" s="143"/>
      <c r="D18" s="144"/>
      <c r="F18" s="99"/>
      <c r="G18" s="99"/>
    </row>
    <row r="19" spans="1:7" x14ac:dyDescent="0.25">
      <c r="A19" s="22" t="s">
        <v>2716</v>
      </c>
      <c r="B19" s="50" t="s">
        <v>2710</v>
      </c>
      <c r="C19" s="143"/>
      <c r="D19" s="144"/>
      <c r="F19" s="99"/>
      <c r="G19" s="99"/>
    </row>
    <row r="20" spans="1:7" x14ac:dyDescent="0.25">
      <c r="A20" s="22"/>
      <c r="B20" s="50" t="s">
        <v>2711</v>
      </c>
      <c r="C20" s="143"/>
      <c r="D20" s="144"/>
      <c r="F20" s="99"/>
      <c r="G20" s="99"/>
    </row>
    <row r="21" spans="1:7" x14ac:dyDescent="0.25">
      <c r="A21" s="22" t="s">
        <v>2717</v>
      </c>
      <c r="B21" s="39" t="s">
        <v>1650</v>
      </c>
      <c r="C21" s="143"/>
      <c r="D21" s="144"/>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5" t="s">
        <v>90</v>
      </c>
      <c r="C23" s="95"/>
      <c r="D23" s="46"/>
      <c r="F23" s="99"/>
      <c r="G23" s="99"/>
    </row>
    <row r="24" spans="1:7" x14ac:dyDescent="0.25">
      <c r="A24" s="39" t="s">
        <v>2721</v>
      </c>
      <c r="B24" s="145" t="s">
        <v>90</v>
      </c>
      <c r="C24" s="95"/>
      <c r="D24" s="46"/>
      <c r="F24" s="99"/>
      <c r="G24" s="99"/>
    </row>
    <row r="25" spans="1:7" x14ac:dyDescent="0.25">
      <c r="A25" s="39" t="s">
        <v>2722</v>
      </c>
      <c r="B25" s="145" t="s">
        <v>90</v>
      </c>
      <c r="C25" s="95"/>
      <c r="D25" s="46"/>
      <c r="F25" s="99"/>
      <c r="G25" s="99"/>
    </row>
    <row r="26" spans="1:7" x14ac:dyDescent="0.25">
      <c r="A26" s="39" t="s">
        <v>2723</v>
      </c>
      <c r="B26" s="145" t="s">
        <v>90</v>
      </c>
      <c r="C26" s="95"/>
      <c r="D26" s="46"/>
      <c r="F26" s="99"/>
      <c r="G26" s="99"/>
    </row>
    <row r="27" spans="1:7" x14ac:dyDescent="0.25">
      <c r="A27" s="39" t="s">
        <v>2724</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3"/>
      <c r="D31" s="144"/>
      <c r="F31" s="99"/>
      <c r="G31" s="99"/>
    </row>
    <row r="32" spans="1:7" x14ac:dyDescent="0.25">
      <c r="A32" s="22" t="s">
        <v>2728</v>
      </c>
      <c r="B32" s="95" t="s">
        <v>2729</v>
      </c>
      <c r="C32" s="143"/>
      <c r="D32" s="144"/>
      <c r="F32" s="99"/>
      <c r="G32" s="99"/>
    </row>
    <row r="33" spans="1:7" x14ac:dyDescent="0.25">
      <c r="A33" s="22" t="s">
        <v>2730</v>
      </c>
      <c r="B33" s="95" t="s">
        <v>2731</v>
      </c>
      <c r="C33" s="143"/>
      <c r="D33" s="144"/>
      <c r="F33" s="99"/>
      <c r="G33" s="99"/>
    </row>
    <row r="34" spans="1:7" ht="30" x14ac:dyDescent="0.25">
      <c r="A34" s="22" t="s">
        <v>2732</v>
      </c>
      <c r="B34" s="95" t="s">
        <v>2733</v>
      </c>
      <c r="C34" s="143"/>
      <c r="D34" s="144"/>
      <c r="F34" s="99"/>
      <c r="G34" s="99"/>
    </row>
    <row r="35" spans="1:7" x14ac:dyDescent="0.25">
      <c r="A35" s="22" t="s">
        <v>2734</v>
      </c>
      <c r="B35" s="95" t="s">
        <v>2735</v>
      </c>
      <c r="C35" s="143"/>
      <c r="D35" s="144"/>
      <c r="F35" s="99"/>
      <c r="G35" s="99"/>
    </row>
    <row r="36" spans="1:7" x14ac:dyDescent="0.25">
      <c r="A36" s="22" t="s">
        <v>2736</v>
      </c>
      <c r="B36" s="95" t="s">
        <v>2737</v>
      </c>
      <c r="C36" s="143"/>
      <c r="D36" s="144"/>
      <c r="F36" s="99"/>
      <c r="G36" s="99"/>
    </row>
    <row r="37" spans="1:7" x14ac:dyDescent="0.25">
      <c r="A37" s="22" t="s">
        <v>2738</v>
      </c>
      <c r="B37" s="95" t="s">
        <v>2739</v>
      </c>
      <c r="C37" s="143"/>
      <c r="D37" s="144"/>
      <c r="F37" s="99"/>
      <c r="G37" s="99"/>
    </row>
    <row r="38" spans="1:7" x14ac:dyDescent="0.25">
      <c r="A38" s="22" t="s">
        <v>2740</v>
      </c>
      <c r="B38" s="95" t="s">
        <v>2741</v>
      </c>
      <c r="C38" s="143"/>
      <c r="D38" s="144"/>
      <c r="F38" s="99"/>
      <c r="G38" s="99"/>
    </row>
    <row r="39" spans="1:7" ht="30" x14ac:dyDescent="0.25">
      <c r="A39" s="22" t="s">
        <v>2742</v>
      </c>
      <c r="B39" s="95" t="s">
        <v>2743</v>
      </c>
      <c r="C39" s="143"/>
      <c r="D39" s="144"/>
      <c r="F39" s="99"/>
      <c r="G39" s="99"/>
    </row>
    <row r="40" spans="1:7" x14ac:dyDescent="0.25">
      <c r="A40" s="22" t="s">
        <v>2744</v>
      </c>
      <c r="B40" s="95" t="s">
        <v>2745</v>
      </c>
      <c r="C40" s="143"/>
      <c r="D40" s="144"/>
      <c r="F40" s="99"/>
      <c r="G40" s="99"/>
    </row>
    <row r="41" spans="1:7" x14ac:dyDescent="0.25">
      <c r="A41" s="22" t="s">
        <v>2746</v>
      </c>
      <c r="B41" s="95" t="s">
        <v>2747</v>
      </c>
      <c r="C41" s="143"/>
      <c r="D41" s="144"/>
      <c r="F41" s="99"/>
      <c r="G41" s="99"/>
    </row>
    <row r="42" spans="1:7" x14ac:dyDescent="0.25">
      <c r="A42" s="22" t="s">
        <v>2748</v>
      </c>
      <c r="B42" s="95" t="s">
        <v>2749</v>
      </c>
      <c r="C42" s="143"/>
      <c r="D42" s="144"/>
      <c r="F42" s="99"/>
      <c r="G42" s="99"/>
    </row>
    <row r="43" spans="1:7" x14ac:dyDescent="0.25">
      <c r="A43" s="22" t="s">
        <v>2750</v>
      </c>
      <c r="B43" s="114" t="s">
        <v>2751</v>
      </c>
      <c r="C43" s="143"/>
      <c r="D43" s="144"/>
      <c r="F43" s="99"/>
      <c r="G43" s="99"/>
    </row>
    <row r="44" spans="1:7" x14ac:dyDescent="0.25">
      <c r="A44" s="22" t="s">
        <v>2752</v>
      </c>
      <c r="B44" s="114" t="s">
        <v>2753</v>
      </c>
      <c r="C44" s="143"/>
      <c r="D44" s="144"/>
      <c r="F44" s="99"/>
      <c r="G44" s="99"/>
    </row>
    <row r="45" spans="1:7" x14ac:dyDescent="0.25">
      <c r="A45" s="22" t="s">
        <v>2754</v>
      </c>
      <c r="B45" s="114" t="s">
        <v>2755</v>
      </c>
      <c r="C45" s="143"/>
      <c r="D45" s="144"/>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6"/>
      <c r="F79" s="99"/>
      <c r="G79" s="46"/>
    </row>
    <row r="80" spans="1:7" x14ac:dyDescent="0.25">
      <c r="A80" s="22" t="s">
        <v>2783</v>
      </c>
      <c r="B80" s="39" t="s">
        <v>2300</v>
      </c>
      <c r="C80" s="93"/>
      <c r="D80" s="22"/>
      <c r="E80" s="156"/>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7" t="s">
        <v>1762</v>
      </c>
      <c r="C143" s="158"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6"/>
      <c r="E178" s="156"/>
      <c r="F178" s="57"/>
      <c r="G178" s="46"/>
    </row>
    <row r="179" spans="1:7" x14ac:dyDescent="0.25">
      <c r="A179" s="22" t="s">
        <v>2878</v>
      </c>
      <c r="B179" s="22" t="s">
        <v>556</v>
      </c>
      <c r="C179" s="92"/>
      <c r="D179" s="156"/>
      <c r="E179" s="156"/>
      <c r="F179" s="57"/>
      <c r="G179" s="46"/>
    </row>
    <row r="180" spans="1:7" x14ac:dyDescent="0.25">
      <c r="A180" s="22" t="s">
        <v>2879</v>
      </c>
      <c r="B180" s="22" t="s">
        <v>86</v>
      </c>
      <c r="C180" s="92"/>
      <c r="D180" s="156"/>
      <c r="E180" s="156"/>
      <c r="F180" s="57"/>
      <c r="G180" s="46"/>
    </row>
    <row r="181" spans="1:7" x14ac:dyDescent="0.25">
      <c r="A181" s="22" t="s">
        <v>2880</v>
      </c>
      <c r="B181" s="22"/>
      <c r="C181" s="92"/>
      <c r="D181" s="156"/>
      <c r="E181" s="156"/>
      <c r="F181" s="57"/>
      <c r="G181" s="46"/>
    </row>
    <row r="182" spans="1:7" x14ac:dyDescent="0.25">
      <c r="A182" s="22" t="s">
        <v>2881</v>
      </c>
      <c r="B182" s="22"/>
      <c r="C182" s="92"/>
      <c r="D182" s="156"/>
      <c r="E182" s="156"/>
      <c r="F182" s="57"/>
      <c r="G182" s="46"/>
    </row>
    <row r="183" spans="1:7" x14ac:dyDescent="0.25">
      <c r="A183" s="22" t="s">
        <v>2882</v>
      </c>
      <c r="B183" s="22"/>
      <c r="C183" s="92"/>
      <c r="D183" s="156"/>
      <c r="E183" s="156"/>
      <c r="F183" s="57"/>
      <c r="G183" s="46"/>
    </row>
    <row r="184" spans="1:7" x14ac:dyDescent="0.25">
      <c r="A184" s="22" t="s">
        <v>2883</v>
      </c>
      <c r="B184" s="22"/>
      <c r="C184" s="92"/>
      <c r="D184" s="156"/>
      <c r="E184" s="156"/>
      <c r="F184" s="57"/>
      <c r="G184" s="46"/>
    </row>
    <row r="185" spans="1:7" x14ac:dyDescent="0.25">
      <c r="A185" s="22" t="s">
        <v>2884</v>
      </c>
      <c r="B185" s="22"/>
      <c r="C185" s="92"/>
      <c r="D185" s="156"/>
      <c r="E185" s="156"/>
      <c r="F185" s="57"/>
      <c r="G185" s="46"/>
    </row>
    <row r="186" spans="1:7" x14ac:dyDescent="0.25">
      <c r="A186" s="22" t="s">
        <v>2885</v>
      </c>
      <c r="B186" s="22"/>
      <c r="C186" s="92"/>
      <c r="D186" s="156"/>
      <c r="E186" s="156"/>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6"/>
      <c r="E188" s="156"/>
      <c r="F188" s="99"/>
      <c r="G188" s="46"/>
    </row>
    <row r="189" spans="1:7" x14ac:dyDescent="0.25">
      <c r="A189" s="22" t="s">
        <v>2887</v>
      </c>
      <c r="B189" s="39" t="s">
        <v>2407</v>
      </c>
      <c r="C189" s="93"/>
      <c r="D189" s="156"/>
      <c r="E189" s="156"/>
      <c r="F189" s="99"/>
      <c r="G189" s="46"/>
    </row>
    <row r="190" spans="1:7" x14ac:dyDescent="0.25">
      <c r="A190" s="22" t="s">
        <v>2888</v>
      </c>
      <c r="B190" s="39" t="s">
        <v>2409</v>
      </c>
      <c r="C190" s="93"/>
      <c r="D190" s="156"/>
      <c r="E190" s="156"/>
      <c r="F190" s="99"/>
      <c r="G190" s="46"/>
    </row>
    <row r="191" spans="1:7" x14ac:dyDescent="0.25">
      <c r="A191" s="22" t="s">
        <v>2889</v>
      </c>
      <c r="B191" s="39" t="s">
        <v>2411</v>
      </c>
      <c r="C191" s="93"/>
      <c r="D191" s="156"/>
      <c r="E191" s="156"/>
      <c r="F191" s="99"/>
      <c r="G191" s="46"/>
    </row>
    <row r="192" spans="1:7" x14ac:dyDescent="0.25">
      <c r="A192" s="22" t="s">
        <v>2890</v>
      </c>
      <c r="B192" s="48" t="s">
        <v>88</v>
      </c>
      <c r="C192" s="95">
        <f>SUM(C188:C191)</f>
        <v>0</v>
      </c>
      <c r="D192" s="156"/>
      <c r="E192" s="156"/>
      <c r="F192" s="92">
        <f>SUM(F188:F191)</f>
        <v>0</v>
      </c>
      <c r="G192" s="46"/>
    </row>
    <row r="193" spans="1:7" x14ac:dyDescent="0.25">
      <c r="A193" s="22" t="s">
        <v>2891</v>
      </c>
      <c r="B193" s="50" t="s">
        <v>2414</v>
      </c>
      <c r="C193" s="22"/>
      <c r="D193" s="156"/>
      <c r="E193" s="156"/>
      <c r="F193" s="99"/>
      <c r="G193" s="46"/>
    </row>
    <row r="194" spans="1:7" x14ac:dyDescent="0.25">
      <c r="A194" s="22" t="s">
        <v>2892</v>
      </c>
      <c r="B194" s="50" t="s">
        <v>2416</v>
      </c>
      <c r="C194" s="22"/>
      <c r="D194" s="156"/>
      <c r="E194" s="156"/>
      <c r="F194" s="99"/>
      <c r="G194" s="46"/>
    </row>
    <row r="195" spans="1:7" x14ac:dyDescent="0.25">
      <c r="A195" s="22" t="s">
        <v>2893</v>
      </c>
      <c r="B195" s="50" t="s">
        <v>2418</v>
      </c>
      <c r="C195" s="22"/>
      <c r="D195" s="156"/>
      <c r="E195" s="156"/>
      <c r="F195" s="99"/>
      <c r="G195" s="46"/>
    </row>
    <row r="196" spans="1:7" x14ac:dyDescent="0.25">
      <c r="A196" s="22" t="s">
        <v>2894</v>
      </c>
      <c r="B196" s="50" t="s">
        <v>2420</v>
      </c>
      <c r="C196" s="22"/>
      <c r="D196" s="156"/>
      <c r="E196" s="156"/>
      <c r="F196" s="99"/>
      <c r="G196" s="46"/>
    </row>
    <row r="197" spans="1:7" x14ac:dyDescent="0.25">
      <c r="A197" s="22" t="s">
        <v>2895</v>
      </c>
      <c r="B197" s="50" t="s">
        <v>2422</v>
      </c>
      <c r="C197" s="22"/>
      <c r="D197" s="156"/>
      <c r="E197" s="156"/>
      <c r="F197" s="99"/>
      <c r="G197" s="46"/>
    </row>
    <row r="198" spans="1:7" x14ac:dyDescent="0.25">
      <c r="A198" s="22" t="s">
        <v>2896</v>
      </c>
      <c r="B198" s="50" t="s">
        <v>2424</v>
      </c>
      <c r="C198" s="22"/>
      <c r="D198" s="156"/>
      <c r="E198" s="156"/>
      <c r="F198" s="99"/>
      <c r="G198" s="46"/>
    </row>
    <row r="199" spans="1:7" x14ac:dyDescent="0.25">
      <c r="A199" s="22" t="s">
        <v>2897</v>
      </c>
      <c r="B199" s="50" t="s">
        <v>2426</v>
      </c>
      <c r="C199" s="22"/>
      <c r="D199" s="156"/>
      <c r="E199" s="156"/>
      <c r="F199" s="99"/>
      <c r="G199" s="46"/>
    </row>
    <row r="200" spans="1:7" x14ac:dyDescent="0.25">
      <c r="A200" s="22" t="s">
        <v>2898</v>
      </c>
      <c r="B200" s="50"/>
      <c r="C200" s="22"/>
      <c r="D200" s="156"/>
      <c r="E200" s="156"/>
      <c r="F200" s="47"/>
      <c r="G200" s="46"/>
    </row>
    <row r="201" spans="1:7" x14ac:dyDescent="0.25">
      <c r="A201" s="22" t="s">
        <v>2899</v>
      </c>
      <c r="B201" s="50"/>
      <c r="C201" s="22"/>
      <c r="D201" s="156"/>
      <c r="E201" s="156"/>
      <c r="F201" s="47"/>
      <c r="G201" s="46"/>
    </row>
    <row r="202" spans="1:7" x14ac:dyDescent="0.25">
      <c r="A202" s="22" t="s">
        <v>2900</v>
      </c>
      <c r="B202" s="50"/>
      <c r="C202" s="22"/>
      <c r="D202" s="156"/>
      <c r="E202" s="156"/>
      <c r="F202" s="47"/>
      <c r="G202" s="46"/>
    </row>
    <row r="203" spans="1:7" x14ac:dyDescent="0.25">
      <c r="A203" s="22" t="s">
        <v>2901</v>
      </c>
      <c r="B203" s="50"/>
      <c r="C203" s="22"/>
      <c r="D203" s="156"/>
      <c r="E203" s="156"/>
      <c r="F203" s="47"/>
      <c r="G203" s="46"/>
    </row>
    <row r="204" spans="1:7" x14ac:dyDescent="0.25">
      <c r="A204" s="22" t="s">
        <v>2902</v>
      </c>
      <c r="B204" s="39"/>
      <c r="C204" s="22"/>
      <c r="D204" s="156"/>
      <c r="E204" s="156"/>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1" t="s">
        <v>1508</v>
      </c>
      <c r="B1" s="201"/>
    </row>
    <row r="2" spans="1:8" ht="31.5" x14ac:dyDescent="0.25">
      <c r="A2" s="19" t="s">
        <v>2916</v>
      </c>
      <c r="B2" s="19"/>
      <c r="C2" s="20"/>
      <c r="D2" s="20"/>
      <c r="E2" s="20"/>
      <c r="F2" s="128"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7" t="s">
        <v>2917</v>
      </c>
      <c r="F5" s="218"/>
      <c r="G5" s="167" t="s">
        <v>2918</v>
      </c>
      <c r="H5" s="168"/>
    </row>
    <row r="6" spans="1:8" x14ac:dyDescent="0.25">
      <c r="A6" s="22"/>
      <c r="B6" s="22"/>
      <c r="C6" s="22"/>
      <c r="D6" s="22"/>
      <c r="F6" s="169"/>
      <c r="G6" s="169"/>
    </row>
    <row r="7" spans="1:8" ht="18.75" x14ac:dyDescent="0.25">
      <c r="A7" s="26"/>
      <c r="B7" s="203" t="s">
        <v>2919</v>
      </c>
      <c r="C7" s="204"/>
      <c r="D7" s="140"/>
      <c r="E7" s="203" t="s">
        <v>2920</v>
      </c>
      <c r="F7" s="202"/>
      <c r="G7" s="202"/>
      <c r="H7" s="204"/>
    </row>
    <row r="8" spans="1:8" x14ac:dyDescent="0.25">
      <c r="A8" s="22"/>
      <c r="B8" s="219" t="s">
        <v>2921</v>
      </c>
      <c r="C8" s="220"/>
      <c r="D8" s="140"/>
      <c r="E8" s="221"/>
      <c r="F8" s="222"/>
      <c r="G8" s="222"/>
      <c r="H8" s="223"/>
    </row>
    <row r="9" spans="1:8" x14ac:dyDescent="0.25">
      <c r="A9" s="22"/>
      <c r="B9" s="219" t="s">
        <v>2922</v>
      </c>
      <c r="C9" s="220"/>
      <c r="D9" s="170"/>
      <c r="E9" s="221"/>
      <c r="F9" s="222"/>
      <c r="G9" s="222"/>
      <c r="H9" s="223"/>
    </row>
    <row r="10" spans="1:8" x14ac:dyDescent="0.25">
      <c r="A10" s="139"/>
      <c r="B10" s="224"/>
      <c r="C10" s="224"/>
      <c r="D10" s="140"/>
      <c r="E10" s="221"/>
      <c r="F10" s="222"/>
      <c r="G10" s="222"/>
      <c r="H10" s="223"/>
    </row>
    <row r="11" spans="1:8" ht="15.75" thickBot="1" x14ac:dyDescent="0.3">
      <c r="A11" s="139"/>
      <c r="B11" s="225"/>
      <c r="C11" s="226"/>
      <c r="D11" s="170"/>
      <c r="E11" s="221"/>
      <c r="F11" s="222"/>
      <c r="G11" s="222"/>
      <c r="H11" s="223"/>
    </row>
    <row r="12" spans="1:8" x14ac:dyDescent="0.25">
      <c r="A12" s="22"/>
      <c r="B12" s="171"/>
      <c r="C12" s="22"/>
      <c r="D12" s="22"/>
      <c r="E12" s="221"/>
      <c r="F12" s="222"/>
      <c r="G12" s="222"/>
      <c r="H12" s="223"/>
    </row>
    <row r="13" spans="1:8" ht="15.75" thickBot="1" x14ac:dyDescent="0.3">
      <c r="A13" s="22"/>
      <c r="B13" s="171"/>
      <c r="C13" s="22"/>
      <c r="D13" s="22"/>
      <c r="E13" s="212" t="s">
        <v>2923</v>
      </c>
      <c r="F13" s="213"/>
      <c r="G13" s="214" t="s">
        <v>2924</v>
      </c>
      <c r="H13" s="215"/>
    </row>
    <row r="14" spans="1:8" x14ac:dyDescent="0.25">
      <c r="A14" s="22"/>
      <c r="B14" s="171"/>
      <c r="C14" s="22"/>
      <c r="D14" s="22"/>
      <c r="E14" s="142"/>
      <c r="F14" s="142"/>
      <c r="G14" s="22"/>
      <c r="H14" s="172"/>
    </row>
    <row r="15" spans="1:8" ht="18.75" x14ac:dyDescent="0.25">
      <c r="A15" s="33"/>
      <c r="B15" s="216" t="s">
        <v>2925</v>
      </c>
      <c r="C15" s="216"/>
      <c r="D15" s="216"/>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6" t="s">
        <v>2922</v>
      </c>
      <c r="C20" s="216"/>
      <c r="D20" s="216"/>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3" t="s">
        <v>2940</v>
      </c>
      <c r="C22" s="173"/>
      <c r="D22" s="36"/>
      <c r="E22" s="36"/>
      <c r="F22" s="36"/>
      <c r="G22" s="36"/>
      <c r="H22" s="36"/>
    </row>
    <row r="23" spans="1:8" x14ac:dyDescent="0.25">
      <c r="A23" s="22" t="s">
        <v>2941</v>
      </c>
      <c r="B23" s="22" t="s">
        <v>2942</v>
      </c>
      <c r="C23" s="174"/>
      <c r="D23" s="174"/>
      <c r="E23" s="174"/>
      <c r="F23" s="174"/>
      <c r="G23" s="174"/>
      <c r="H23" s="175">
        <f>SUM(C23:G23)</f>
        <v>0</v>
      </c>
    </row>
    <row r="24" spans="1:8" x14ac:dyDescent="0.25">
      <c r="A24" s="22" t="s">
        <v>2943</v>
      </c>
      <c r="B24" s="22" t="s">
        <v>2944</v>
      </c>
      <c r="C24" s="174"/>
      <c r="D24" s="174"/>
      <c r="E24" s="174"/>
      <c r="F24" s="174"/>
      <c r="G24" s="174"/>
      <c r="H24" s="175">
        <f>SUM(C24:G24)</f>
        <v>0</v>
      </c>
    </row>
    <row r="25" spans="1:8" x14ac:dyDescent="0.25">
      <c r="A25" s="22" t="s">
        <v>2945</v>
      </c>
      <c r="B25" s="22" t="s">
        <v>1028</v>
      </c>
      <c r="C25" s="174"/>
      <c r="D25" s="174"/>
      <c r="E25" s="174"/>
      <c r="F25" s="174"/>
      <c r="G25" s="174"/>
      <c r="H25" s="175">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5" t="s">
        <v>2949</v>
      </c>
      <c r="C27" s="174"/>
      <c r="D27" s="174"/>
      <c r="E27" s="174"/>
      <c r="F27" s="174"/>
      <c r="G27" s="174"/>
      <c r="H27" s="99">
        <f>IF(SUM(C27:G27)="","",SUM(C27:G27))</f>
        <v>0</v>
      </c>
    </row>
    <row r="28" spans="1:8" x14ac:dyDescent="0.25">
      <c r="A28" s="22" t="s">
        <v>2950</v>
      </c>
      <c r="B28" s="145" t="s">
        <v>2949</v>
      </c>
      <c r="C28" s="174"/>
      <c r="D28" s="174"/>
      <c r="E28" s="174"/>
      <c r="F28" s="174"/>
      <c r="G28" s="174"/>
      <c r="H28" s="175">
        <f>IF(SUM(C28:G28)="","",SUM(C28:G28))</f>
        <v>0</v>
      </c>
    </row>
    <row r="29" spans="1:8" x14ac:dyDescent="0.25">
      <c r="A29" s="22" t="s">
        <v>2951</v>
      </c>
      <c r="B29" s="145" t="s">
        <v>2949</v>
      </c>
      <c r="C29" s="174"/>
      <c r="D29" s="174"/>
      <c r="E29" s="174"/>
      <c r="F29" s="174"/>
      <c r="G29" s="174"/>
      <c r="H29" s="175">
        <f>IF(SUM(C29:G29)="","",SUM(C29:G29))</f>
        <v>0</v>
      </c>
    </row>
    <row r="30" spans="1:8" x14ac:dyDescent="0.25">
      <c r="A30" s="22" t="s">
        <v>2952</v>
      </c>
      <c r="B30" s="145" t="s">
        <v>2949</v>
      </c>
      <c r="C30" s="174"/>
      <c r="D30" s="174"/>
      <c r="E30" s="174"/>
      <c r="F30" s="174"/>
      <c r="G30" s="174"/>
      <c r="H30" s="175">
        <f>IF(SUM(C30:G30)="","",SUM(C30:G30))</f>
        <v>0</v>
      </c>
    </row>
    <row r="31" spans="1:8" x14ac:dyDescent="0.25">
      <c r="A31" s="22" t="s">
        <v>2953</v>
      </c>
      <c r="B31" s="145" t="s">
        <v>2949</v>
      </c>
      <c r="C31" s="113"/>
      <c r="D31" s="112"/>
      <c r="E31" s="112"/>
      <c r="F31" s="176"/>
      <c r="G31" s="177"/>
    </row>
    <row r="32" spans="1:8" x14ac:dyDescent="0.25">
      <c r="A32" s="22" t="s">
        <v>2954</v>
      </c>
      <c r="B32" s="145"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K10" sqref="K10"/>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4" t="s">
        <v>1506</v>
      </c>
      <c r="E6" s="194"/>
      <c r="F6" s="194"/>
      <c r="G6" s="194"/>
      <c r="H6" s="194"/>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3102</v>
      </c>
      <c r="G9" s="6"/>
      <c r="H9" s="6"/>
      <c r="I9" s="6"/>
      <c r="J9" s="7"/>
    </row>
    <row r="10" spans="2:10" ht="21" x14ac:dyDescent="0.25">
      <c r="B10" s="5"/>
      <c r="C10" s="6"/>
      <c r="D10" s="6"/>
      <c r="E10" s="6"/>
      <c r="F10" s="11" t="s">
        <v>3101</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7" t="s">
        <v>14</v>
      </c>
      <c r="E24" s="198" t="s">
        <v>15</v>
      </c>
      <c r="F24" s="198"/>
      <c r="G24" s="198"/>
      <c r="H24" s="198"/>
      <c r="I24" s="6"/>
      <c r="J24" s="7"/>
    </row>
    <row r="25" spans="2:10" x14ac:dyDescent="0.25">
      <c r="B25" s="5"/>
      <c r="C25" s="6"/>
      <c r="D25" s="6"/>
      <c r="H25" s="6"/>
      <c r="I25" s="6"/>
      <c r="J25" s="7"/>
    </row>
    <row r="26" spans="2:10" x14ac:dyDescent="0.25">
      <c r="B26" s="5"/>
      <c r="C26" s="6"/>
      <c r="D26" s="197" t="s">
        <v>16</v>
      </c>
      <c r="E26" s="198"/>
      <c r="F26" s="198"/>
      <c r="G26" s="198"/>
      <c r="H26" s="198"/>
      <c r="I26" s="6"/>
      <c r="J26" s="7"/>
    </row>
    <row r="27" spans="2:10" x14ac:dyDescent="0.25">
      <c r="B27" s="5"/>
      <c r="C27" s="6"/>
      <c r="D27" s="14"/>
      <c r="E27" s="14"/>
      <c r="F27" s="14"/>
      <c r="G27" s="14"/>
      <c r="H27" s="14"/>
      <c r="I27" s="6"/>
      <c r="J27" s="7"/>
    </row>
    <row r="28" spans="2:10" x14ac:dyDescent="0.25">
      <c r="B28" s="5"/>
      <c r="C28" s="6"/>
      <c r="D28" s="197" t="s">
        <v>17</v>
      </c>
      <c r="E28" s="198" t="s">
        <v>15</v>
      </c>
      <c r="F28" s="198"/>
      <c r="G28" s="198"/>
      <c r="H28" s="198"/>
      <c r="I28" s="6"/>
      <c r="J28" s="7"/>
    </row>
    <row r="29" spans="2:10" x14ac:dyDescent="0.25">
      <c r="B29" s="5"/>
      <c r="C29" s="6"/>
      <c r="D29" s="14"/>
      <c r="E29" s="14"/>
      <c r="F29" s="14"/>
      <c r="G29" s="14"/>
      <c r="H29" s="14"/>
      <c r="I29" s="6"/>
      <c r="J29" s="7"/>
    </row>
    <row r="30" spans="2:10" x14ac:dyDescent="0.25">
      <c r="B30" s="5"/>
      <c r="C30" s="6"/>
      <c r="D30" s="197" t="s">
        <v>18</v>
      </c>
      <c r="E30" s="198" t="s">
        <v>15</v>
      </c>
      <c r="F30" s="198"/>
      <c r="G30" s="198"/>
      <c r="H30" s="198"/>
      <c r="I30" s="6"/>
      <c r="J30" s="7"/>
    </row>
    <row r="31" spans="2:10" x14ac:dyDescent="0.25">
      <c r="B31" s="5"/>
      <c r="C31" s="6"/>
      <c r="D31" s="14"/>
      <c r="E31" s="14"/>
      <c r="F31" s="14"/>
      <c r="G31" s="14"/>
      <c r="H31" s="14"/>
      <c r="I31" s="6"/>
      <c r="J31" s="7"/>
    </row>
    <row r="32" spans="2:10" x14ac:dyDescent="0.25">
      <c r="B32" s="5"/>
      <c r="C32" s="6"/>
      <c r="D32" s="197" t="s">
        <v>19</v>
      </c>
      <c r="E32" s="198" t="s">
        <v>15</v>
      </c>
      <c r="F32" s="198"/>
      <c r="G32" s="198"/>
      <c r="H32" s="198"/>
      <c r="I32" s="6"/>
      <c r="J32" s="7"/>
    </row>
    <row r="33" spans="2:10" x14ac:dyDescent="0.25">
      <c r="B33" s="5"/>
      <c r="C33" s="6"/>
      <c r="I33" s="6"/>
      <c r="J33" s="7"/>
    </row>
    <row r="34" spans="2:10" x14ac:dyDescent="0.25">
      <c r="B34" s="5"/>
      <c r="C34" s="6"/>
      <c r="D34" s="197" t="s">
        <v>20</v>
      </c>
      <c r="E34" s="198" t="s">
        <v>15</v>
      </c>
      <c r="F34" s="198"/>
      <c r="G34" s="198"/>
      <c r="H34" s="198"/>
      <c r="I34" s="6"/>
      <c r="J34" s="7"/>
    </row>
    <row r="35" spans="2:10" x14ac:dyDescent="0.25">
      <c r="B35" s="5"/>
      <c r="C35" s="6"/>
      <c r="D35" s="6"/>
      <c r="E35" s="6"/>
      <c r="F35" s="6"/>
      <c r="G35" s="6"/>
      <c r="H35" s="6"/>
      <c r="I35" s="6"/>
      <c r="J35" s="7"/>
    </row>
    <row r="36" spans="2:10" x14ac:dyDescent="0.25">
      <c r="B36" s="5"/>
      <c r="C36" s="6"/>
      <c r="D36" s="195" t="s">
        <v>21</v>
      </c>
      <c r="E36" s="196"/>
      <c r="F36" s="196"/>
      <c r="G36" s="196"/>
      <c r="H36" s="196"/>
      <c r="I36" s="6"/>
      <c r="J36" s="7"/>
    </row>
    <row r="37" spans="2:10" x14ac:dyDescent="0.25">
      <c r="B37" s="5"/>
      <c r="C37" s="6"/>
      <c r="D37" s="6"/>
      <c r="E37" s="6"/>
      <c r="F37" s="13"/>
      <c r="G37" s="6"/>
      <c r="H37" s="6"/>
      <c r="I37" s="6"/>
      <c r="J37" s="7"/>
    </row>
    <row r="38" spans="2:10" x14ac:dyDescent="0.25">
      <c r="B38" s="5"/>
      <c r="C38" s="6"/>
      <c r="D38" s="195" t="s">
        <v>933</v>
      </c>
      <c r="E38" s="196"/>
      <c r="F38" s="196"/>
      <c r="G38" s="196"/>
      <c r="H38" s="196"/>
      <c r="I38" s="6"/>
      <c r="J38" s="7"/>
    </row>
    <row r="39" spans="2:10" x14ac:dyDescent="0.25">
      <c r="B39" s="5"/>
      <c r="C39" s="6"/>
      <c r="I39" s="6"/>
      <c r="J39" s="7"/>
    </row>
    <row r="40" spans="2:10" x14ac:dyDescent="0.25">
      <c r="B40" s="5"/>
      <c r="C40" s="6"/>
      <c r="D40" s="195" t="s">
        <v>1471</v>
      </c>
      <c r="E40" s="196" t="s">
        <v>15</v>
      </c>
      <c r="F40" s="196"/>
      <c r="G40" s="196"/>
      <c r="H40" s="196"/>
      <c r="I40" s="6"/>
      <c r="J40" s="7"/>
    </row>
    <row r="41" spans="2:10" x14ac:dyDescent="0.25">
      <c r="B41" s="5"/>
      <c r="C41" s="6"/>
      <c r="D41" s="6"/>
      <c r="E41" s="14"/>
      <c r="F41" s="14"/>
      <c r="G41" s="14"/>
      <c r="H41" s="14"/>
      <c r="I41" s="6"/>
      <c r="J41" s="7"/>
    </row>
    <row r="42" spans="2:10" x14ac:dyDescent="0.25">
      <c r="B42" s="5"/>
      <c r="C42" s="6"/>
      <c r="D42" s="195" t="s">
        <v>1472</v>
      </c>
      <c r="E42" s="196"/>
      <c r="F42" s="196"/>
      <c r="G42" s="196"/>
      <c r="H42" s="196"/>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65" zoomScale="75" zoomScaleNormal="75" workbookViewId="0">
      <selection activeCell="F124" sqref="F124"/>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8"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45" x14ac:dyDescent="0.25">
      <c r="A17" s="22" t="s">
        <v>36</v>
      </c>
      <c r="B17" s="36" t="s">
        <v>35</v>
      </c>
      <c r="C17" s="22" t="s">
        <v>2960</v>
      </c>
      <c r="E17" s="28"/>
      <c r="F17" s="28"/>
      <c r="H17" s="20"/>
      <c r="L17" s="20"/>
      <c r="M17" s="20"/>
    </row>
    <row r="18" spans="1:13" outlineLevel="1" x14ac:dyDescent="0.25">
      <c r="A18" s="22" t="s">
        <v>1484</v>
      </c>
      <c r="B18" s="36" t="s">
        <v>37</v>
      </c>
      <c r="C18" s="179">
        <v>45869</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2961</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5848.7126574100002</v>
      </c>
      <c r="F38" s="39"/>
      <c r="H38" s="20"/>
      <c r="L38" s="20"/>
      <c r="M38" s="20"/>
    </row>
    <row r="39" spans="1:14" x14ac:dyDescent="0.25">
      <c r="A39" s="22" t="s">
        <v>59</v>
      </c>
      <c r="B39" s="39" t="s">
        <v>60</v>
      </c>
      <c r="C39" s="93">
        <v>4250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0.32616768409647073</v>
      </c>
      <c r="E45" s="92"/>
      <c r="F45" s="136">
        <v>0</v>
      </c>
      <c r="G45" s="22" t="s">
        <v>2962</v>
      </c>
      <c r="H45" s="20"/>
      <c r="L45" s="20"/>
      <c r="M45" s="20"/>
      <c r="N45" s="51"/>
    </row>
    <row r="46" spans="1:14" outlineLevel="1" x14ac:dyDescent="0.25">
      <c r="C46" s="92"/>
      <c r="D46" s="92"/>
      <c r="E46" s="92"/>
      <c r="F46" s="92"/>
      <c r="G46" s="57"/>
      <c r="H46" s="20"/>
      <c r="L46" s="20"/>
      <c r="M46" s="20"/>
      <c r="N46" s="51"/>
    </row>
    <row r="47" spans="1:14" outlineLevel="1" x14ac:dyDescent="0.25">
      <c r="A47" s="127" t="s">
        <v>1486</v>
      </c>
      <c r="B47" s="127" t="s">
        <v>1487</v>
      </c>
      <c r="C47" s="129">
        <f>IF(OR(C38="",C39=""),"", C38-C39)</f>
        <v>1598.7126574100002</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5848.7126574100002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5848.7126574100002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17.768256000000001</v>
      </c>
      <c r="D66" s="97">
        <v>10.053483483261045</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2.5837549599999998</v>
      </c>
      <c r="D70" s="93">
        <v>2.8733460700000002</v>
      </c>
      <c r="E70" s="18"/>
      <c r="F70" s="180">
        <f t="shared" ref="F70:F76" si="1">IF($C$77=0,0,IF(C70="","",C70/$C$77))</f>
        <v>4.4176472864101523E-4</v>
      </c>
      <c r="G70" s="99">
        <f t="shared" ref="G70:G76" si="2">IF($D$66="ND2","ND2",IF(OR(D70="ND2",D70=""),"",D70/$D$77))</f>
        <v>4.9127837838975166E-4</v>
      </c>
      <c r="H70" s="20"/>
      <c r="L70" s="20"/>
      <c r="M70" s="20"/>
      <c r="N70" s="51"/>
    </row>
    <row r="71" spans="1:14" x14ac:dyDescent="0.25">
      <c r="A71" s="22" t="s">
        <v>103</v>
      </c>
      <c r="B71" s="18" t="s">
        <v>955</v>
      </c>
      <c r="C71" s="93">
        <v>8.4996297999999992</v>
      </c>
      <c r="D71" s="93">
        <v>11.157608249999999</v>
      </c>
      <c r="E71" s="18"/>
      <c r="F71" s="180">
        <f t="shared" si="1"/>
        <v>1.4532479705993816E-3</v>
      </c>
      <c r="G71" s="99">
        <f t="shared" si="2"/>
        <v>1.9077032679770851E-3</v>
      </c>
      <c r="H71" s="20"/>
      <c r="L71" s="20"/>
      <c r="M71" s="20"/>
      <c r="N71" s="51"/>
    </row>
    <row r="72" spans="1:14" x14ac:dyDescent="0.25">
      <c r="A72" s="22" t="s">
        <v>104</v>
      </c>
      <c r="B72" s="18" t="s">
        <v>956</v>
      </c>
      <c r="C72" s="93">
        <v>25.449068390000001</v>
      </c>
      <c r="D72" s="93">
        <v>38.057827869999997</v>
      </c>
      <c r="E72" s="18"/>
      <c r="F72" s="180">
        <f t="shared" si="1"/>
        <v>4.3512256253104547E-3</v>
      </c>
      <c r="G72" s="99">
        <f t="shared" si="2"/>
        <v>6.5070435323545603E-3</v>
      </c>
      <c r="H72" s="20"/>
      <c r="L72" s="20"/>
      <c r="M72" s="20"/>
      <c r="N72" s="51"/>
    </row>
    <row r="73" spans="1:14" x14ac:dyDescent="0.25">
      <c r="A73" s="22" t="s">
        <v>105</v>
      </c>
      <c r="B73" s="18" t="s">
        <v>957</v>
      </c>
      <c r="C73" s="93">
        <v>48.493663190000007</v>
      </c>
      <c r="D73" s="93">
        <v>64.927458639999998</v>
      </c>
      <c r="E73" s="18"/>
      <c r="F73" s="180">
        <f t="shared" si="1"/>
        <v>8.291339655498579E-3</v>
      </c>
      <c r="G73" s="99">
        <f t="shared" si="2"/>
        <v>1.1101153782574777E-2</v>
      </c>
      <c r="H73" s="20"/>
      <c r="L73" s="20"/>
      <c r="M73" s="20"/>
      <c r="N73" s="51"/>
    </row>
    <row r="74" spans="1:14" x14ac:dyDescent="0.25">
      <c r="A74" s="22" t="s">
        <v>106</v>
      </c>
      <c r="B74" s="18" t="s">
        <v>958</v>
      </c>
      <c r="C74" s="93">
        <v>47.665854680000002</v>
      </c>
      <c r="D74" s="93">
        <v>96.004096959999998</v>
      </c>
      <c r="E74" s="18"/>
      <c r="F74" s="180">
        <f t="shared" si="1"/>
        <v>8.1498027808922981E-3</v>
      </c>
      <c r="G74" s="99">
        <f t="shared" si="2"/>
        <v>1.6414568911736163E-2</v>
      </c>
      <c r="H74" s="20"/>
      <c r="L74" s="20"/>
      <c r="M74" s="20"/>
      <c r="N74" s="51"/>
    </row>
    <row r="75" spans="1:14" x14ac:dyDescent="0.25">
      <c r="A75" s="22" t="s">
        <v>107</v>
      </c>
      <c r="B75" s="18" t="s">
        <v>959</v>
      </c>
      <c r="C75" s="93">
        <v>544.70682710000005</v>
      </c>
      <c r="D75" s="93">
        <v>3218.5266465099999</v>
      </c>
      <c r="E75" s="18"/>
      <c r="F75" s="180">
        <f t="shared" si="1"/>
        <v>9.3132772800846392E-2</v>
      </c>
      <c r="G75" s="99">
        <f t="shared" si="2"/>
        <v>0.55029659260697339</v>
      </c>
      <c r="H75" s="20"/>
      <c r="L75" s="20"/>
      <c r="M75" s="20"/>
      <c r="N75" s="51"/>
    </row>
    <row r="76" spans="1:14" x14ac:dyDescent="0.25">
      <c r="A76" s="22" t="s">
        <v>108</v>
      </c>
      <c r="B76" s="18" t="s">
        <v>960</v>
      </c>
      <c r="C76" s="93">
        <v>5171.3138592900004</v>
      </c>
      <c r="D76" s="93">
        <v>2417.1656731100002</v>
      </c>
      <c r="E76" s="18"/>
      <c r="F76" s="180">
        <f t="shared" si="1"/>
        <v>0.8841798464382119</v>
      </c>
      <c r="G76" s="99">
        <f t="shared" si="2"/>
        <v>0.41328165951999418</v>
      </c>
      <c r="H76" s="20"/>
      <c r="L76" s="20"/>
      <c r="M76" s="20"/>
      <c r="N76" s="51"/>
    </row>
    <row r="77" spans="1:14" x14ac:dyDescent="0.25">
      <c r="A77" s="22" t="s">
        <v>109</v>
      </c>
      <c r="B77" s="54" t="s">
        <v>88</v>
      </c>
      <c r="C77" s="95">
        <f>SUM(C70:C76)</f>
        <v>5848.7126574100002</v>
      </c>
      <c r="D77" s="95">
        <f>SUM(D70:D76)</f>
        <v>5848.7126574100002</v>
      </c>
      <c r="E77" s="39"/>
      <c r="F77" s="100">
        <f>SUM(F70:F76)</f>
        <v>1</v>
      </c>
      <c r="G77" s="100">
        <f>SUM(G70:G76)</f>
        <v>0.99999999999999989</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0.73807732999999998</v>
      </c>
      <c r="D79" s="95" t="str">
        <f>IF($D$66="ND2","ND2","")</f>
        <v/>
      </c>
      <c r="E79" s="39"/>
      <c r="F79" s="99">
        <f>IF($C$77=0,"",IF(C79="","",C79/$C$77))</f>
        <v>1.2619483521128299E-4</v>
      </c>
      <c r="G79" s="99" t="str">
        <f>IF($D$66="ND2","ND2",IF(OR(D79="ND2",D79=""),"",D79/$D$77))</f>
        <v/>
      </c>
      <c r="H79" s="20"/>
      <c r="L79" s="20"/>
      <c r="M79" s="20"/>
      <c r="N79" s="51"/>
    </row>
    <row r="80" spans="1:14" hidden="1" outlineLevel="1" x14ac:dyDescent="0.25">
      <c r="A80" s="22" t="s">
        <v>114</v>
      </c>
      <c r="B80" s="55" t="s">
        <v>115</v>
      </c>
      <c r="C80" s="95">
        <v>1.84567763</v>
      </c>
      <c r="D80" s="95" t="str">
        <f>IF($D$66="ND2","ND2","")</f>
        <v/>
      </c>
      <c r="E80" s="39"/>
      <c r="F80" s="99">
        <f>IF($C$77=0,"",IF(C80="","",C80/$C$77))</f>
        <v>3.1556989342973224E-4</v>
      </c>
      <c r="G80" s="99" t="str">
        <f>IF($D$66="ND2","ND2",IF(OR(D80="ND2",D80=""),"",D80/$D$77))</f>
        <v/>
      </c>
      <c r="H80" s="20"/>
      <c r="L80" s="20"/>
      <c r="M80" s="20"/>
      <c r="N80" s="51"/>
    </row>
    <row r="81" spans="1:14" hidden="1" outlineLevel="1" x14ac:dyDescent="0.25">
      <c r="A81" s="22" t="s">
        <v>116</v>
      </c>
      <c r="B81" s="55" t="s">
        <v>117</v>
      </c>
      <c r="C81" s="95">
        <v>3.3579862600000001</v>
      </c>
      <c r="D81" s="95" t="str">
        <f>IF($D$66="ND2","ND2","")</f>
        <v/>
      </c>
      <c r="E81" s="39"/>
      <c r="F81" s="99">
        <f>IF($C$77=0,"",IF(C81="","",C81/$C$77))</f>
        <v>5.7414108996201323E-4</v>
      </c>
      <c r="G81" s="99" t="str">
        <f>IF($D$66="ND2","ND2",IF(OR(D81="ND2",D81=""),"",D81/$D$77))</f>
        <v/>
      </c>
      <c r="H81" s="20"/>
      <c r="L81" s="20"/>
      <c r="M81" s="20"/>
      <c r="N81" s="51"/>
    </row>
    <row r="82" spans="1:14" hidden="1" outlineLevel="1" x14ac:dyDescent="0.25">
      <c r="A82" s="22" t="s">
        <v>118</v>
      </c>
      <c r="B82" s="55" t="s">
        <v>119</v>
      </c>
      <c r="C82" s="95">
        <v>5.1416435399999996</v>
      </c>
      <c r="D82" s="95" t="str">
        <f>IF($D$66="ND2","ND2","")</f>
        <v/>
      </c>
      <c r="E82" s="39"/>
      <c r="F82" s="99">
        <f>IF($C$77=0,"",IF(C82="","",C82/$C$77))</f>
        <v>8.7910688063736852E-4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4.0930999999999997</v>
      </c>
      <c r="D89" s="97">
        <v>1.8431</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1500</v>
      </c>
      <c r="D94" s="93" t="str">
        <f t="shared" si="3"/>
        <v/>
      </c>
      <c r="E94" s="18"/>
      <c r="F94" s="99">
        <f t="shared" si="4"/>
        <v>0.35294117647058826</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500</v>
      </c>
      <c r="D96" s="93" t="str">
        <f t="shared" si="3"/>
        <v/>
      </c>
      <c r="E96" s="18"/>
      <c r="F96" s="99">
        <f t="shared" si="4"/>
        <v>0.11764705882352941</v>
      </c>
      <c r="G96" s="99">
        <f t="shared" si="5"/>
        <v>0</v>
      </c>
      <c r="H96" s="20"/>
      <c r="L96" s="20"/>
      <c r="M96" s="20"/>
      <c r="N96" s="51"/>
    </row>
    <row r="97" spans="1:14" x14ac:dyDescent="0.25">
      <c r="A97" s="22" t="s">
        <v>134</v>
      </c>
      <c r="B97" s="18" t="s">
        <v>958</v>
      </c>
      <c r="C97" s="93">
        <v>1000</v>
      </c>
      <c r="D97" s="93" t="str">
        <f t="shared" si="3"/>
        <v/>
      </c>
      <c r="E97" s="18"/>
      <c r="F97" s="99">
        <f t="shared" si="4"/>
        <v>0.23529411764705882</v>
      </c>
      <c r="G97" s="99">
        <f t="shared" si="5"/>
        <v>0</v>
      </c>
      <c r="H97" s="20"/>
      <c r="L97" s="20"/>
      <c r="M97" s="20"/>
    </row>
    <row r="98" spans="1:14" x14ac:dyDescent="0.25">
      <c r="A98" s="22" t="s">
        <v>135</v>
      </c>
      <c r="B98" s="18" t="s">
        <v>959</v>
      </c>
      <c r="C98" s="93">
        <v>750</v>
      </c>
      <c r="D98" s="93" t="str">
        <f t="shared" si="3"/>
        <v/>
      </c>
      <c r="E98" s="18"/>
      <c r="F98" s="99">
        <f t="shared" si="4"/>
        <v>0.17647058823529413</v>
      </c>
      <c r="G98" s="99">
        <f t="shared" si="5"/>
        <v>0</v>
      </c>
      <c r="H98" s="20"/>
      <c r="L98" s="20"/>
      <c r="M98" s="20"/>
    </row>
    <row r="99" spans="1:14" x14ac:dyDescent="0.25">
      <c r="A99" s="22" t="s">
        <v>136</v>
      </c>
      <c r="B99" s="18" t="s">
        <v>960</v>
      </c>
      <c r="C99" s="93">
        <v>500</v>
      </c>
      <c r="D99" s="93" t="str">
        <f t="shared" si="3"/>
        <v/>
      </c>
      <c r="E99" s="18"/>
      <c r="F99" s="99">
        <f t="shared" si="4"/>
        <v>0.11764705882352941</v>
      </c>
      <c r="G99" s="99">
        <f t="shared" si="5"/>
        <v>0</v>
      </c>
      <c r="H99" s="20"/>
      <c r="L99" s="20"/>
      <c r="M99" s="20"/>
    </row>
    <row r="100" spans="1:14" x14ac:dyDescent="0.25">
      <c r="A100" s="22" t="s">
        <v>137</v>
      </c>
      <c r="B100" s="54" t="s">
        <v>88</v>
      </c>
      <c r="C100" s="95">
        <f>SUM(C93:C99)</f>
        <v>4250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5848.7126574100002</v>
      </c>
      <c r="D112" s="93">
        <v>5848.7126574100002</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5848.7126574100002</v>
      </c>
      <c r="D131" s="93">
        <f>SUM(D112:D130)</f>
        <v>5848.7126574100002</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25">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3.2141058199999999</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3.2141058199999999</v>
      </c>
      <c r="E179" s="49"/>
      <c r="F179" s="100">
        <f>SUM(F174:F178)</f>
        <v>1</v>
      </c>
      <c r="G179" s="47"/>
      <c r="H179" s="20"/>
      <c r="L179" s="20"/>
      <c r="M179" s="20"/>
      <c r="N179" s="51"/>
    </row>
    <row r="180" spans="1:14" hidden="1" outlineLevel="1" x14ac:dyDescent="0.25">
      <c r="A180" s="22" t="s">
        <v>228</v>
      </c>
      <c r="B180" s="60" t="s">
        <v>2963</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2964</v>
      </c>
      <c r="C181" s="103"/>
      <c r="F181" s="99" t="str">
        <f t="shared" si="12"/>
        <v/>
      </c>
    </row>
    <row r="182" spans="1:14" ht="30" hidden="1" outlineLevel="1" x14ac:dyDescent="0.25">
      <c r="A182" s="22" t="s">
        <v>230</v>
      </c>
      <c r="B182" s="60" t="s">
        <v>2965</v>
      </c>
      <c r="C182" s="93"/>
      <c r="E182" s="49"/>
      <c r="F182" s="99" t="str">
        <f t="shared" si="12"/>
        <v/>
      </c>
      <c r="G182" s="47"/>
      <c r="H182" s="20"/>
      <c r="L182" s="20"/>
      <c r="M182" s="20"/>
      <c r="N182" s="51"/>
    </row>
    <row r="183" spans="1:14" hidden="1" outlineLevel="1" x14ac:dyDescent="0.25">
      <c r="A183" s="22" t="s">
        <v>231</v>
      </c>
      <c r="B183" s="60" t="s">
        <v>2966</v>
      </c>
      <c r="C183" s="93"/>
      <c r="E183" s="49"/>
      <c r="F183" s="99" t="str">
        <f t="shared" si="12"/>
        <v/>
      </c>
      <c r="G183" s="47"/>
      <c r="H183" s="20"/>
      <c r="L183" s="20"/>
      <c r="M183" s="20"/>
      <c r="N183" s="51"/>
    </row>
    <row r="184" spans="1:14" s="60" customFormat="1" hidden="1" outlineLevel="1" x14ac:dyDescent="0.25">
      <c r="A184" s="22" t="s">
        <v>232</v>
      </c>
      <c r="B184" s="60" t="s">
        <v>2967</v>
      </c>
      <c r="C184" s="103"/>
      <c r="F184" s="99" t="str">
        <f t="shared" si="12"/>
        <v/>
      </c>
    </row>
    <row r="185" spans="1:14" hidden="1" outlineLevel="1" x14ac:dyDescent="0.25">
      <c r="A185" s="22" t="s">
        <v>233</v>
      </c>
      <c r="B185" s="60" t="s">
        <v>2968</v>
      </c>
      <c r="C185" s="93"/>
      <c r="E185" s="49"/>
      <c r="F185" s="99" t="str">
        <f t="shared" si="12"/>
        <v/>
      </c>
      <c r="G185" s="47"/>
      <c r="H185" s="20"/>
      <c r="L185" s="20"/>
      <c r="M185" s="20"/>
      <c r="N185" s="51"/>
    </row>
    <row r="186" spans="1:14" hidden="1" outlineLevel="1" x14ac:dyDescent="0.25">
      <c r="A186" s="22" t="s">
        <v>234</v>
      </c>
      <c r="B186" s="60" t="s">
        <v>2969</v>
      </c>
      <c r="C186" s="93"/>
      <c r="E186" s="49"/>
      <c r="F186" s="99" t="str">
        <f t="shared" si="12"/>
        <v/>
      </c>
      <c r="G186" s="47"/>
      <c r="H186" s="20"/>
      <c r="L186" s="20"/>
      <c r="M186" s="20"/>
      <c r="N186" s="51"/>
    </row>
    <row r="187" spans="1:14" hidden="1" outlineLevel="1" x14ac:dyDescent="0.25">
      <c r="A187" s="22" t="s">
        <v>235</v>
      </c>
      <c r="B187" s="60" t="s">
        <v>2970</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v>
      </c>
      <c r="E193" s="46"/>
      <c r="F193" s="99" t="str">
        <f t="shared" ref="F193:F207" si="13">IF($C$209=0,"",IF(C193="", "",C193/$C$209))</f>
        <v/>
      </c>
      <c r="G193" s="47"/>
      <c r="H193" s="20"/>
      <c r="L193" s="20"/>
      <c r="M193" s="20"/>
      <c r="N193" s="51"/>
    </row>
    <row r="194" spans="1:14" x14ac:dyDescent="0.25">
      <c r="A194" s="22" t="s">
        <v>243</v>
      </c>
      <c r="B194" s="39" t="s">
        <v>244</v>
      </c>
      <c r="C194" s="93">
        <v>0</v>
      </c>
      <c r="E194" s="49"/>
      <c r="F194" s="99" t="str">
        <f t="shared" si="13"/>
        <v/>
      </c>
      <c r="G194" s="49"/>
      <c r="H194" s="20"/>
      <c r="L194" s="20"/>
      <c r="M194" s="20"/>
      <c r="N194" s="51"/>
    </row>
    <row r="195" spans="1:14" x14ac:dyDescent="0.25">
      <c r="A195" s="22" t="s">
        <v>245</v>
      </c>
      <c r="B195" s="39" t="s">
        <v>246</v>
      </c>
      <c r="C195" s="93">
        <v>0</v>
      </c>
      <c r="E195" s="49"/>
      <c r="F195" s="99" t="str">
        <f t="shared" si="13"/>
        <v/>
      </c>
      <c r="G195" s="49"/>
      <c r="H195" s="20"/>
      <c r="L195" s="20"/>
      <c r="M195" s="20"/>
      <c r="N195" s="51"/>
    </row>
    <row r="196" spans="1:14" x14ac:dyDescent="0.25">
      <c r="A196" s="22" t="s">
        <v>247</v>
      </c>
      <c r="B196" s="39" t="s">
        <v>248</v>
      </c>
      <c r="C196" s="93">
        <v>0</v>
      </c>
      <c r="E196" s="49"/>
      <c r="F196" s="99" t="str">
        <f t="shared" si="13"/>
        <v/>
      </c>
      <c r="G196" s="49"/>
      <c r="H196" s="20"/>
      <c r="L196" s="20"/>
      <c r="M196" s="20"/>
      <c r="N196" s="51"/>
    </row>
    <row r="197" spans="1:14" x14ac:dyDescent="0.25">
      <c r="A197" s="22" t="s">
        <v>249</v>
      </c>
      <c r="B197" s="39" t="s">
        <v>250</v>
      </c>
      <c r="C197" s="93">
        <v>0</v>
      </c>
      <c r="E197" s="49"/>
      <c r="F197" s="99" t="str">
        <f t="shared" si="13"/>
        <v/>
      </c>
      <c r="G197" s="49"/>
      <c r="H197" s="20"/>
      <c r="L197" s="20"/>
      <c r="M197" s="20"/>
      <c r="N197" s="51"/>
    </row>
    <row r="198" spans="1:14" x14ac:dyDescent="0.25">
      <c r="A198" s="22" t="s">
        <v>251</v>
      </c>
      <c r="B198" s="22" t="s">
        <v>481</v>
      </c>
      <c r="C198" s="93">
        <v>0</v>
      </c>
      <c r="E198" s="49"/>
      <c r="F198" s="99" t="str">
        <f t="shared" si="13"/>
        <v/>
      </c>
      <c r="G198" s="49"/>
      <c r="H198" s="20"/>
      <c r="L198" s="20"/>
      <c r="M198" s="20"/>
      <c r="N198" s="51"/>
    </row>
    <row r="199" spans="1:14" x14ac:dyDescent="0.25">
      <c r="A199" s="22" t="s">
        <v>253</v>
      </c>
      <c r="B199" s="39" t="s">
        <v>252</v>
      </c>
      <c r="C199" s="93">
        <v>0</v>
      </c>
      <c r="E199" s="49"/>
      <c r="F199" s="99" t="str">
        <f t="shared" si="13"/>
        <v/>
      </c>
      <c r="G199" s="49"/>
      <c r="H199" s="20"/>
      <c r="L199" s="20"/>
      <c r="M199" s="20"/>
      <c r="N199" s="51"/>
    </row>
    <row r="200" spans="1:14" x14ac:dyDescent="0.25">
      <c r="A200" s="22" t="s">
        <v>255</v>
      </c>
      <c r="B200" s="39" t="s">
        <v>254</v>
      </c>
      <c r="C200" s="93">
        <v>0</v>
      </c>
      <c r="E200" s="49"/>
      <c r="F200" s="99" t="str">
        <f t="shared" si="13"/>
        <v/>
      </c>
      <c r="G200" s="49"/>
      <c r="H200" s="20"/>
      <c r="L200" s="20"/>
      <c r="M200" s="20"/>
      <c r="N200" s="51"/>
    </row>
    <row r="201" spans="1:14" x14ac:dyDescent="0.25">
      <c r="A201" s="22" t="s">
        <v>256</v>
      </c>
      <c r="B201" s="39" t="s">
        <v>11</v>
      </c>
      <c r="C201" s="93">
        <v>0</v>
      </c>
      <c r="E201" s="49"/>
      <c r="F201" s="99" t="str">
        <f t="shared" si="13"/>
        <v/>
      </c>
      <c r="G201" s="49"/>
      <c r="H201" s="20"/>
      <c r="L201" s="20"/>
      <c r="M201" s="20"/>
      <c r="N201" s="51"/>
    </row>
    <row r="202" spans="1:14" x14ac:dyDescent="0.25">
      <c r="A202" s="22" t="s">
        <v>258</v>
      </c>
      <c r="B202" s="39" t="s">
        <v>257</v>
      </c>
      <c r="C202" s="93">
        <v>0</v>
      </c>
      <c r="E202" s="49"/>
      <c r="F202" s="99" t="str">
        <f t="shared" si="13"/>
        <v/>
      </c>
      <c r="G202" s="49"/>
      <c r="H202" s="20"/>
      <c r="L202" s="20"/>
      <c r="M202" s="20"/>
      <c r="N202" s="51"/>
    </row>
    <row r="203" spans="1:14" x14ac:dyDescent="0.25">
      <c r="A203" s="22" t="s">
        <v>260</v>
      </c>
      <c r="B203" s="39" t="s">
        <v>259</v>
      </c>
      <c r="C203" s="93">
        <v>0</v>
      </c>
      <c r="E203" s="49"/>
      <c r="F203" s="99" t="str">
        <f t="shared" si="13"/>
        <v/>
      </c>
      <c r="G203" s="49"/>
      <c r="H203" s="20"/>
      <c r="L203" s="20"/>
      <c r="M203" s="20"/>
      <c r="N203" s="51"/>
    </row>
    <row r="204" spans="1:14" x14ac:dyDescent="0.25">
      <c r="A204" s="22" t="s">
        <v>262</v>
      </c>
      <c r="B204" s="39" t="s">
        <v>261</v>
      </c>
      <c r="C204" s="93">
        <v>0</v>
      </c>
      <c r="E204" s="49"/>
      <c r="F204" s="99" t="str">
        <f t="shared" si="13"/>
        <v/>
      </c>
      <c r="G204" s="49"/>
      <c r="H204" s="20"/>
      <c r="L204" s="20"/>
      <c r="M204" s="20"/>
      <c r="N204" s="51"/>
    </row>
    <row r="205" spans="1:14" x14ac:dyDescent="0.25">
      <c r="A205" s="22" t="s">
        <v>264</v>
      </c>
      <c r="B205" s="39" t="s">
        <v>263</v>
      </c>
      <c r="C205" s="93">
        <v>0</v>
      </c>
      <c r="E205" s="49"/>
      <c r="F205" s="99" t="str">
        <f t="shared" si="13"/>
        <v/>
      </c>
      <c r="G205" s="49"/>
      <c r="H205" s="20"/>
      <c r="L205" s="20"/>
      <c r="M205" s="20"/>
      <c r="N205" s="51"/>
    </row>
    <row r="206" spans="1:14" x14ac:dyDescent="0.25">
      <c r="A206" s="22" t="s">
        <v>266</v>
      </c>
      <c r="B206" s="39" t="s">
        <v>265</v>
      </c>
      <c r="C206" s="93">
        <v>0</v>
      </c>
      <c r="E206" s="49"/>
      <c r="F206" s="99" t="str">
        <f t="shared" si="13"/>
        <v/>
      </c>
      <c r="G206" s="49"/>
      <c r="H206" s="20"/>
      <c r="L206" s="20"/>
      <c r="M206" s="20"/>
      <c r="N206" s="51"/>
    </row>
    <row r="207" spans="1:14" x14ac:dyDescent="0.25">
      <c r="A207" s="22" t="s">
        <v>267</v>
      </c>
      <c r="B207" s="39" t="s">
        <v>86</v>
      </c>
      <c r="C207" s="93">
        <v>0</v>
      </c>
      <c r="E207" s="49"/>
      <c r="F207" s="99" t="str">
        <f t="shared" si="13"/>
        <v/>
      </c>
      <c r="G207" s="49"/>
      <c r="H207" s="20"/>
      <c r="L207" s="20"/>
      <c r="M207" s="20"/>
      <c r="N207" s="51"/>
    </row>
    <row r="208" spans="1:14" x14ac:dyDescent="0.25">
      <c r="A208" s="22" t="s">
        <v>269</v>
      </c>
      <c r="B208" s="48" t="s">
        <v>268</v>
      </c>
      <c r="C208" s="93">
        <f>SUM(C193:C195)</f>
        <v>0</v>
      </c>
      <c r="D208" s="39"/>
      <c r="E208" s="49"/>
      <c r="F208" s="99">
        <f>SUM(F193:F195)</f>
        <v>0</v>
      </c>
      <c r="G208" s="49"/>
      <c r="H208" s="20"/>
      <c r="L208" s="20"/>
      <c r="M208" s="20"/>
      <c r="N208" s="51"/>
    </row>
    <row r="209" spans="1:14" outlineLevel="1" x14ac:dyDescent="0.25">
      <c r="A209" s="22" t="s">
        <v>270</v>
      </c>
      <c r="B209" s="54" t="s">
        <v>88</v>
      </c>
      <c r="C209" s="95">
        <f>SUM(C193:C207)</f>
        <v>0</v>
      </c>
      <c r="E209" s="49"/>
      <c r="F209" s="99">
        <f>SUM(F193:F207)</f>
        <v>0</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2961</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8"/>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3" t="s">
        <v>1475</v>
      </c>
      <c r="D244" s="133"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2961</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0"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2971</v>
      </c>
      <c r="C323" s="37" t="s">
        <v>2972</v>
      </c>
      <c r="H323" s="20"/>
      <c r="I323" s="51"/>
      <c r="J323" s="51"/>
      <c r="K323" s="51"/>
      <c r="L323" s="51"/>
      <c r="M323" s="51"/>
      <c r="N323" s="51"/>
    </row>
    <row r="324" spans="1:14" outlineLevel="1" x14ac:dyDescent="0.25">
      <c r="A324" s="22" t="s">
        <v>333</v>
      </c>
      <c r="B324" s="37" t="s">
        <v>2973</v>
      </c>
      <c r="C324" s="22" t="s">
        <v>2958</v>
      </c>
      <c r="H324" s="20"/>
      <c r="I324" s="51"/>
      <c r="J324" s="51"/>
      <c r="K324" s="51"/>
      <c r="L324" s="51"/>
      <c r="M324" s="51"/>
      <c r="N324" s="51"/>
    </row>
    <row r="325" spans="1:14" outlineLevel="1" x14ac:dyDescent="0.25">
      <c r="A325" s="22" t="s">
        <v>335</v>
      </c>
      <c r="B325" s="37" t="s">
        <v>2974</v>
      </c>
      <c r="C325" s="22" t="s">
        <v>2958</v>
      </c>
      <c r="H325" s="20"/>
      <c r="I325" s="51"/>
      <c r="J325" s="51"/>
      <c r="K325" s="51"/>
      <c r="L325" s="51"/>
      <c r="M325" s="51"/>
      <c r="N325" s="51"/>
    </row>
    <row r="326" spans="1:14" outlineLevel="1" x14ac:dyDescent="0.25">
      <c r="A326" s="22" t="s">
        <v>336</v>
      </c>
      <c r="B326" s="37" t="s">
        <v>2975</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2976</v>
      </c>
      <c r="C328" s="22" t="s">
        <v>2958</v>
      </c>
      <c r="H328" s="20"/>
      <c r="I328" s="51"/>
      <c r="J328" s="51"/>
      <c r="K328" s="51"/>
      <c r="L328" s="51"/>
      <c r="M328" s="51"/>
      <c r="N328" s="51"/>
    </row>
    <row r="329" spans="1:14" outlineLevel="1" x14ac:dyDescent="0.25">
      <c r="A329" s="22" t="s">
        <v>339</v>
      </c>
      <c r="B329" s="37" t="s">
        <v>2977</v>
      </c>
      <c r="C329" s="22" t="s">
        <v>2978</v>
      </c>
      <c r="H329" s="20"/>
      <c r="I329" s="51"/>
      <c r="J329" s="51"/>
      <c r="K329" s="51"/>
      <c r="L329" s="51"/>
      <c r="M329" s="51"/>
      <c r="N329" s="51"/>
    </row>
    <row r="330" spans="1:14" hidden="1" outlineLevel="1" x14ac:dyDescent="0.25">
      <c r="A330" s="22" t="s">
        <v>341</v>
      </c>
      <c r="B330" s="50" t="s">
        <v>2979</v>
      </c>
      <c r="C330" s="22" t="s">
        <v>2978</v>
      </c>
      <c r="H330" s="20"/>
      <c r="I330" s="51"/>
      <c r="J330" s="51"/>
      <c r="K330" s="51"/>
      <c r="L330" s="51"/>
      <c r="M330" s="51"/>
      <c r="N330" s="51"/>
    </row>
    <row r="331" spans="1:14" hidden="1" outlineLevel="1" x14ac:dyDescent="0.25">
      <c r="A331" s="22" t="s">
        <v>343</v>
      </c>
      <c r="B331" s="50" t="s">
        <v>2980</v>
      </c>
      <c r="C331" s="22" t="s">
        <v>2981</v>
      </c>
      <c r="H331" s="20"/>
      <c r="I331" s="51"/>
      <c r="J331" s="51"/>
      <c r="K331" s="51"/>
      <c r="L331" s="51"/>
      <c r="M331" s="51"/>
      <c r="N331" s="51"/>
    </row>
    <row r="332" spans="1:14" hidden="1" outlineLevel="1" x14ac:dyDescent="0.25">
      <c r="A332" s="22" t="s">
        <v>344</v>
      </c>
      <c r="B332" s="50" t="s">
        <v>334</v>
      </c>
      <c r="C332" s="22" t="s">
        <v>2981</v>
      </c>
      <c r="H332" s="20"/>
      <c r="I332" s="51"/>
      <c r="J332" s="51"/>
      <c r="K332" s="51"/>
      <c r="L332" s="51"/>
      <c r="M332" s="51"/>
      <c r="N332" s="51"/>
    </row>
    <row r="333" spans="1:14" hidden="1" outlineLevel="1" x14ac:dyDescent="0.25">
      <c r="A333" s="22" t="s">
        <v>345</v>
      </c>
      <c r="B333" s="50" t="s">
        <v>2982</v>
      </c>
      <c r="C333" s="22" t="s">
        <v>2983</v>
      </c>
      <c r="H333" s="20"/>
      <c r="I333" s="51"/>
      <c r="J333" s="51"/>
      <c r="K333" s="51"/>
      <c r="L333" s="51"/>
      <c r="M333" s="51"/>
      <c r="N333" s="51"/>
    </row>
    <row r="334" spans="1:14" hidden="1" outlineLevel="1" x14ac:dyDescent="0.25">
      <c r="A334" s="22" t="s">
        <v>346</v>
      </c>
      <c r="B334" s="50" t="s">
        <v>2984</v>
      </c>
      <c r="C334" s="22" t="s">
        <v>2983</v>
      </c>
      <c r="H334" s="20"/>
      <c r="I334" s="51"/>
      <c r="J334" s="51"/>
      <c r="K334" s="51"/>
      <c r="L334" s="51"/>
      <c r="M334" s="51"/>
      <c r="N334" s="51"/>
    </row>
    <row r="335" spans="1:14" hidden="1" outlineLevel="1" x14ac:dyDescent="0.25">
      <c r="A335" s="22" t="s">
        <v>347</v>
      </c>
      <c r="B335" s="50" t="s">
        <v>2985</v>
      </c>
      <c r="C335" s="22" t="s">
        <v>2986</v>
      </c>
      <c r="H335" s="20"/>
      <c r="I335" s="51"/>
      <c r="J335" s="51"/>
      <c r="K335" s="51"/>
      <c r="L335" s="51"/>
      <c r="M335" s="51"/>
      <c r="N335" s="51"/>
    </row>
    <row r="336" spans="1:14" hidden="1" outlineLevel="1" x14ac:dyDescent="0.25">
      <c r="A336" s="22" t="s">
        <v>348</v>
      </c>
      <c r="B336" s="50" t="s">
        <v>2987</v>
      </c>
      <c r="C336" s="22" t="s">
        <v>2986</v>
      </c>
      <c r="H336" s="20"/>
      <c r="I336" s="51"/>
      <c r="J336" s="51"/>
      <c r="K336" s="51"/>
      <c r="L336" s="51"/>
      <c r="M336" s="51"/>
      <c r="N336" s="51"/>
    </row>
    <row r="337" spans="1:14" hidden="1" outlineLevel="1" x14ac:dyDescent="0.25">
      <c r="A337" s="22" t="s">
        <v>349</v>
      </c>
      <c r="B337" s="50" t="s">
        <v>340</v>
      </c>
      <c r="C337" s="22" t="s">
        <v>2988</v>
      </c>
      <c r="H337" s="20"/>
      <c r="I337" s="51"/>
      <c r="J337" s="51"/>
      <c r="K337" s="51"/>
      <c r="L337" s="51"/>
      <c r="M337" s="51"/>
      <c r="N337" s="51"/>
    </row>
    <row r="338" spans="1:14" hidden="1" outlineLevel="1" x14ac:dyDescent="0.25">
      <c r="A338" s="22" t="s">
        <v>350</v>
      </c>
      <c r="B338" s="50" t="s">
        <v>2989</v>
      </c>
      <c r="C338" s="22" t="s">
        <v>2990</v>
      </c>
      <c r="H338" s="20"/>
      <c r="I338" s="51"/>
      <c r="J338" s="51"/>
      <c r="K338" s="51"/>
      <c r="L338" s="51"/>
      <c r="M338" s="51"/>
      <c r="N338" s="51"/>
    </row>
    <row r="339" spans="1:14" hidden="1" outlineLevel="1" x14ac:dyDescent="0.25">
      <c r="A339" s="22" t="s">
        <v>351</v>
      </c>
      <c r="B339" s="50" t="s">
        <v>2991</v>
      </c>
      <c r="C339" s="22" t="s">
        <v>2990</v>
      </c>
      <c r="H339" s="20"/>
      <c r="I339" s="51"/>
      <c r="J339" s="51"/>
      <c r="K339" s="51"/>
      <c r="L339" s="51"/>
      <c r="M339" s="51"/>
      <c r="N339" s="51"/>
    </row>
    <row r="340" spans="1:14" hidden="1" outlineLevel="1" x14ac:dyDescent="0.25">
      <c r="A340" s="22" t="s">
        <v>352</v>
      </c>
      <c r="B340" s="50" t="s">
        <v>2992</v>
      </c>
      <c r="C340" s="22" t="s">
        <v>2993</v>
      </c>
      <c r="H340" s="20"/>
      <c r="I340" s="51"/>
      <c r="J340" s="51"/>
      <c r="K340" s="51"/>
      <c r="L340" s="51"/>
      <c r="M340" s="51"/>
      <c r="N340" s="51"/>
    </row>
    <row r="341" spans="1:14" hidden="1" outlineLevel="1" x14ac:dyDescent="0.25">
      <c r="A341" s="22" t="s">
        <v>353</v>
      </c>
      <c r="B341" s="50" t="s">
        <v>2994</v>
      </c>
      <c r="C341" s="22" t="s">
        <v>2995</v>
      </c>
      <c r="H341" s="20"/>
      <c r="I341" s="51"/>
      <c r="J341" s="51"/>
      <c r="K341" s="51"/>
      <c r="L341" s="51"/>
      <c r="M341" s="51"/>
      <c r="N341" s="51"/>
    </row>
    <row r="342" spans="1:14" ht="30" hidden="1" outlineLevel="1" x14ac:dyDescent="0.25">
      <c r="A342" s="22" t="s">
        <v>354</v>
      </c>
      <c r="B342" s="50" t="s">
        <v>2996</v>
      </c>
      <c r="C342" s="22" t="s">
        <v>2997</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D60" sqref="D60"/>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8"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1" t="s">
        <v>381</v>
      </c>
    </row>
    <row r="8" spans="1:7" ht="15.75" thickBot="1" x14ac:dyDescent="0.3">
      <c r="B8" s="132"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5848.7126574100002</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5848.7126574100002</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32476</v>
      </c>
      <c r="D28" s="94" t="str">
        <f>IF(C28="","","ND2")</f>
        <v>ND2</v>
      </c>
      <c r="F28" s="94">
        <f>IF(C28=0,"",IF(C28="","",C28))</f>
        <v>32476</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1.6000000000000001E-3</v>
      </c>
      <c r="D36" s="90" t="str">
        <f>IF(C36="","","ND2")</f>
        <v>ND2</v>
      </c>
      <c r="E36" s="107"/>
      <c r="F36" s="136">
        <f>IF(C36=0,"",C36)</f>
        <v>1.6000000000000001E-3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4" t="s">
        <v>428</v>
      </c>
      <c r="C44" s="135">
        <f>SUM(C45:C71)</f>
        <v>1</v>
      </c>
      <c r="D44" s="135">
        <f>SUM(D45:D71)</f>
        <v>0</v>
      </c>
      <c r="E44" s="135"/>
      <c r="F44" s="135">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4" t="s">
        <v>248</v>
      </c>
      <c r="C72" s="135">
        <f>SUM(C73:C75)</f>
        <v>0</v>
      </c>
      <c r="D72" s="135">
        <f>SUM(D73:D75)</f>
        <v>0</v>
      </c>
      <c r="E72" s="135"/>
      <c r="F72" s="135">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4" t="s">
        <v>86</v>
      </c>
      <c r="C76" s="135">
        <f>SUM(C77:C87)</f>
        <v>0</v>
      </c>
      <c r="D76" s="135">
        <f>SUM(D77:D87)</f>
        <v>0</v>
      </c>
      <c r="E76" s="135"/>
      <c r="F76" s="135">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4" t="s">
        <v>2957</v>
      </c>
      <c r="C99" s="135">
        <f>SUM(C100:C148)</f>
        <v>1</v>
      </c>
      <c r="D99" s="135" t="str">
        <f t="shared" ref="D99:D112" si="1">IF(C99="","","ND2")</f>
        <v>ND2</v>
      </c>
      <c r="E99" s="135"/>
      <c r="F99" s="135">
        <f t="shared" ref="F99:F112" si="2">IF(C99="","",C99)</f>
        <v>1</v>
      </c>
      <c r="G99" s="22"/>
    </row>
    <row r="100" spans="1:7" x14ac:dyDescent="0.25">
      <c r="A100" s="22" t="s">
        <v>510</v>
      </c>
      <c r="B100" s="39" t="s">
        <v>2998</v>
      </c>
      <c r="C100" s="90">
        <v>3.9194159999999999E-2</v>
      </c>
      <c r="D100" s="90" t="str">
        <f t="shared" si="1"/>
        <v>ND2</v>
      </c>
      <c r="E100" s="90"/>
      <c r="F100" s="90">
        <f t="shared" si="2"/>
        <v>3.9194159999999999E-2</v>
      </c>
      <c r="G100" s="22"/>
    </row>
    <row r="101" spans="1:7" x14ac:dyDescent="0.25">
      <c r="A101" s="22" t="s">
        <v>511</v>
      </c>
      <c r="B101" s="39" t="s">
        <v>2999</v>
      </c>
      <c r="C101" s="90">
        <v>4.6759960000000003E-2</v>
      </c>
      <c r="D101" s="90" t="str">
        <f t="shared" si="1"/>
        <v>ND2</v>
      </c>
      <c r="E101" s="90"/>
      <c r="F101" s="90">
        <f t="shared" si="2"/>
        <v>4.6759960000000003E-2</v>
      </c>
      <c r="G101" s="22"/>
    </row>
    <row r="102" spans="1:7" x14ac:dyDescent="0.25">
      <c r="A102" s="22" t="s">
        <v>512</v>
      </c>
      <c r="B102" s="39" t="s">
        <v>3000</v>
      </c>
      <c r="C102" s="90">
        <v>3.7365200000000001E-2</v>
      </c>
      <c r="D102" s="90" t="str">
        <f t="shared" si="1"/>
        <v>ND2</v>
      </c>
      <c r="E102" s="90"/>
      <c r="F102" s="90">
        <f t="shared" si="2"/>
        <v>3.7365200000000001E-2</v>
      </c>
      <c r="G102" s="22"/>
    </row>
    <row r="103" spans="1:7" x14ac:dyDescent="0.25">
      <c r="A103" s="22" t="s">
        <v>513</v>
      </c>
      <c r="B103" s="39" t="s">
        <v>3001</v>
      </c>
      <c r="C103" s="90">
        <v>8.5146559999999996E-2</v>
      </c>
      <c r="D103" s="90" t="str">
        <f t="shared" si="1"/>
        <v>ND2</v>
      </c>
      <c r="E103" s="90"/>
      <c r="F103" s="90">
        <f t="shared" si="2"/>
        <v>8.5146559999999996E-2</v>
      </c>
      <c r="G103" s="22"/>
    </row>
    <row r="104" spans="1:7" x14ac:dyDescent="0.25">
      <c r="A104" s="22" t="s">
        <v>514</v>
      </c>
      <c r="B104" s="39" t="s">
        <v>3002</v>
      </c>
      <c r="C104" s="90">
        <v>0.13623150000000001</v>
      </c>
      <c r="D104" s="90" t="str">
        <f t="shared" si="1"/>
        <v>ND2</v>
      </c>
      <c r="E104" s="90"/>
      <c r="F104" s="90">
        <f t="shared" si="2"/>
        <v>0.13623150000000001</v>
      </c>
      <c r="G104" s="22"/>
    </row>
    <row r="105" spans="1:7" x14ac:dyDescent="0.25">
      <c r="A105" s="22" t="s">
        <v>515</v>
      </c>
      <c r="B105" s="39" t="s">
        <v>3003</v>
      </c>
      <c r="C105" s="90">
        <v>0.12775740999999999</v>
      </c>
      <c r="D105" s="90" t="str">
        <f t="shared" si="1"/>
        <v>ND2</v>
      </c>
      <c r="E105" s="90"/>
      <c r="F105" s="90">
        <f t="shared" si="2"/>
        <v>0.12775740999999999</v>
      </c>
      <c r="G105" s="22"/>
    </row>
    <row r="106" spans="1:7" x14ac:dyDescent="0.25">
      <c r="A106" s="22" t="s">
        <v>516</v>
      </c>
      <c r="B106" s="39" t="s">
        <v>3004</v>
      </c>
      <c r="C106" s="90">
        <v>0.19620716999999999</v>
      </c>
      <c r="D106" s="90" t="str">
        <f t="shared" si="1"/>
        <v>ND2</v>
      </c>
      <c r="E106" s="90"/>
      <c r="F106" s="90">
        <f t="shared" si="2"/>
        <v>0.19620716999999999</v>
      </c>
      <c r="G106" s="22"/>
    </row>
    <row r="107" spans="1:7" x14ac:dyDescent="0.25">
      <c r="A107" s="22" t="s">
        <v>517</v>
      </c>
      <c r="B107" s="39" t="s">
        <v>3005</v>
      </c>
      <c r="C107" s="90">
        <v>2.7449999999999999E-2</v>
      </c>
      <c r="D107" s="90" t="str">
        <f t="shared" si="1"/>
        <v>ND2</v>
      </c>
      <c r="E107" s="90"/>
      <c r="F107" s="90">
        <f t="shared" si="2"/>
        <v>2.7449999999999999E-2</v>
      </c>
      <c r="G107" s="22"/>
    </row>
    <row r="108" spans="1:7" x14ac:dyDescent="0.25">
      <c r="A108" s="22" t="s">
        <v>518</v>
      </c>
      <c r="B108" s="39" t="s">
        <v>3006</v>
      </c>
      <c r="C108" s="90">
        <v>0.14804294000000001</v>
      </c>
      <c r="D108" s="90" t="str">
        <f t="shared" si="1"/>
        <v>ND2</v>
      </c>
      <c r="E108" s="90"/>
      <c r="F108" s="90">
        <f t="shared" si="2"/>
        <v>0.14804294000000001</v>
      </c>
      <c r="G108" s="22"/>
    </row>
    <row r="109" spans="1:7" x14ac:dyDescent="0.25">
      <c r="A109" s="22" t="s">
        <v>519</v>
      </c>
      <c r="B109" s="39" t="s">
        <v>3007</v>
      </c>
      <c r="C109" s="90">
        <v>7.2028300000000003E-2</v>
      </c>
      <c r="D109" s="90" t="str">
        <f t="shared" si="1"/>
        <v>ND2</v>
      </c>
      <c r="E109" s="90"/>
      <c r="F109" s="90">
        <f t="shared" si="2"/>
        <v>7.2028300000000003E-2</v>
      </c>
      <c r="G109" s="22"/>
    </row>
    <row r="110" spans="1:7" x14ac:dyDescent="0.25">
      <c r="A110" s="22" t="s">
        <v>520</v>
      </c>
      <c r="B110" s="39" t="s">
        <v>3008</v>
      </c>
      <c r="C110" s="90">
        <v>6.1895480000000003E-2</v>
      </c>
      <c r="D110" s="90" t="str">
        <f t="shared" si="1"/>
        <v>ND2</v>
      </c>
      <c r="E110" s="90"/>
      <c r="F110" s="90">
        <f t="shared" si="2"/>
        <v>6.1895480000000003E-2</v>
      </c>
      <c r="G110" s="22"/>
    </row>
    <row r="111" spans="1:7" x14ac:dyDescent="0.25">
      <c r="A111" s="22" t="s">
        <v>521</v>
      </c>
      <c r="B111" s="39" t="s">
        <v>3009</v>
      </c>
      <c r="C111" s="90">
        <v>2.1921320000000001E-2</v>
      </c>
      <c r="D111" s="90" t="str">
        <f t="shared" si="1"/>
        <v>ND2</v>
      </c>
      <c r="E111" s="90"/>
      <c r="F111" s="90">
        <f t="shared" si="2"/>
        <v>2.1921320000000001E-2</v>
      </c>
      <c r="G111" s="22"/>
    </row>
    <row r="112" spans="1:7" x14ac:dyDescent="0.25">
      <c r="A112" s="22" t="s">
        <v>522</v>
      </c>
      <c r="B112" s="39" t="s">
        <v>3010</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3011</v>
      </c>
      <c r="C150" s="90">
        <v>0.98674426999999998</v>
      </c>
      <c r="D150" s="90" t="str">
        <f>IF(C150="","","ND2")</f>
        <v>ND2</v>
      </c>
      <c r="E150" s="91"/>
      <c r="F150" s="90">
        <f>IF(C150="","",C150)</f>
        <v>0.98674426999999998</v>
      </c>
    </row>
    <row r="151" spans="1:7" x14ac:dyDescent="0.25">
      <c r="A151" s="22" t="s">
        <v>543</v>
      </c>
      <c r="B151" s="22" t="s">
        <v>3012</v>
      </c>
      <c r="C151" s="90">
        <v>1.325573E-2</v>
      </c>
      <c r="D151" s="90" t="str">
        <f>IF(C151="","","ND2")</f>
        <v>ND2</v>
      </c>
      <c r="E151" s="91"/>
      <c r="F151" s="90">
        <f>IF(C151="","",C151)</f>
        <v>1.325573E-2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3013</v>
      </c>
      <c r="C160" s="136">
        <v>0.38320587</v>
      </c>
      <c r="D160" s="136" t="str">
        <f>IF(C160="","","ND2")</f>
        <v>ND2</v>
      </c>
      <c r="E160" s="91"/>
      <c r="F160" s="136">
        <f>IF(C160="","",C160)</f>
        <v>0.38320587</v>
      </c>
    </row>
    <row r="161" spans="1:7" x14ac:dyDescent="0.25">
      <c r="A161" s="22" t="s">
        <v>555</v>
      </c>
      <c r="B161" s="107" t="s">
        <v>556</v>
      </c>
      <c r="C161" s="136">
        <v>0.61679413000000005</v>
      </c>
      <c r="D161" s="136" t="str">
        <f>IF(C161="","","ND2")</f>
        <v>ND2</v>
      </c>
      <c r="E161" s="91"/>
      <c r="F161" s="136">
        <f>IF(C161="","",C161)</f>
        <v>0.61679413000000005</v>
      </c>
    </row>
    <row r="162" spans="1:7" x14ac:dyDescent="0.25">
      <c r="A162" s="22" t="s">
        <v>557</v>
      </c>
      <c r="B162" s="107" t="s">
        <v>86</v>
      </c>
      <c r="C162" s="136">
        <v>0</v>
      </c>
      <c r="D162" s="136" t="str">
        <f>IF(C162="","","ND2")</f>
        <v>ND2</v>
      </c>
      <c r="E162" s="91"/>
      <c r="F162" s="136">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3014</v>
      </c>
      <c r="C170" s="90">
        <v>3.1359449999999997E-2</v>
      </c>
      <c r="D170" s="90" t="str">
        <f>IF(C170="","","ND2")</f>
        <v>ND2</v>
      </c>
      <c r="E170" s="91"/>
      <c r="F170" s="90">
        <f>IF(C170="","",C170)</f>
        <v>3.1359449999999997E-2</v>
      </c>
    </row>
    <row r="171" spans="1:7" x14ac:dyDescent="0.25">
      <c r="A171" s="22" t="s">
        <v>567</v>
      </c>
      <c r="B171" s="18" t="s">
        <v>3015</v>
      </c>
      <c r="C171" s="90">
        <v>7.2994249999999997E-2</v>
      </c>
      <c r="D171" s="90" t="str">
        <f>IF(C171="","","ND2")</f>
        <v>ND2</v>
      </c>
      <c r="E171" s="91"/>
      <c r="F171" s="90">
        <f>IF(C171="","",C171)</f>
        <v>7.2994249999999997E-2</v>
      </c>
    </row>
    <row r="172" spans="1:7" x14ac:dyDescent="0.25">
      <c r="A172" s="22" t="s">
        <v>568</v>
      </c>
      <c r="B172" s="18" t="s">
        <v>3016</v>
      </c>
      <c r="C172" s="90">
        <v>0.12133827</v>
      </c>
      <c r="D172" s="90" t="str">
        <f>IF(C172="","","ND2")</f>
        <v>ND2</v>
      </c>
      <c r="E172" s="90"/>
      <c r="F172" s="90">
        <f>IF(C172="","",C172)</f>
        <v>0.12133827</v>
      </c>
    </row>
    <row r="173" spans="1:7" x14ac:dyDescent="0.25">
      <c r="A173" s="22" t="s">
        <v>569</v>
      </c>
      <c r="B173" s="18" t="s">
        <v>3017</v>
      </c>
      <c r="C173" s="90">
        <v>0.20696505000000001</v>
      </c>
      <c r="D173" s="90" t="str">
        <f>IF(C173="","","ND2")</f>
        <v>ND2</v>
      </c>
      <c r="E173" s="90"/>
      <c r="F173" s="90">
        <f>IF(C173="","",C173)</f>
        <v>0.20696505000000001</v>
      </c>
    </row>
    <row r="174" spans="1:7" x14ac:dyDescent="0.25">
      <c r="A174" s="22" t="s">
        <v>570</v>
      </c>
      <c r="B174" s="18" t="s">
        <v>1498</v>
      </c>
      <c r="C174" s="90">
        <v>0.56734298000000005</v>
      </c>
      <c r="D174" s="90" t="str">
        <f>IF(C174="","","ND2")</f>
        <v>ND2</v>
      </c>
      <c r="E174" s="90"/>
      <c r="F174" s="90">
        <f>IF(C174="","",C174)</f>
        <v>0.56734298000000005</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2.5389999999999999E-5</v>
      </c>
      <c r="D180" s="115" t="str">
        <f>IF(C180="","","ND2")</f>
        <v>ND2</v>
      </c>
      <c r="E180" s="91"/>
      <c r="F180" s="115">
        <f>IF(C180="","",C180)</f>
        <v>2.5389999999999999E-5</v>
      </c>
    </row>
    <row r="181" spans="1:7" outlineLevel="1" x14ac:dyDescent="0.25">
      <c r="A181" s="22" t="s">
        <v>1411</v>
      </c>
      <c r="B181" s="85" t="s">
        <v>3018</v>
      </c>
      <c r="C181" s="115">
        <v>0.99997460999999999</v>
      </c>
      <c r="D181" s="115" t="str">
        <f>IF(C181="","","ND2")</f>
        <v>ND2</v>
      </c>
      <c r="E181" s="91"/>
      <c r="F181" s="115">
        <f>IF(C181="","",C181)</f>
        <v>0.99997460999999999</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180.0933814943343</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3019</v>
      </c>
      <c r="C190" s="93">
        <v>13.518140649999999</v>
      </c>
      <c r="D190" s="94">
        <v>834</v>
      </c>
      <c r="E190" s="36"/>
      <c r="F190" s="99">
        <f t="shared" ref="F190:F213" si="3">IF($C$214=0,"",IF(C190="","",C190/$C$214))</f>
        <v>2.311301895276605E-3</v>
      </c>
      <c r="G190" s="99">
        <f t="shared" ref="G190:G213" si="4">IF($D$214=0,"",IF(D190="","",D190/$D$214))</f>
        <v>2.5680502524941494E-2</v>
      </c>
    </row>
    <row r="191" spans="1:7" x14ac:dyDescent="0.25">
      <c r="A191" s="22" t="s">
        <v>589</v>
      </c>
      <c r="B191" s="39" t="s">
        <v>3020</v>
      </c>
      <c r="C191" s="93">
        <v>73.019079309999995</v>
      </c>
      <c r="D191" s="94">
        <v>1887</v>
      </c>
      <c r="E191" s="36"/>
      <c r="F191" s="99">
        <f t="shared" si="3"/>
        <v>1.2484641251351068E-2</v>
      </c>
      <c r="G191" s="99">
        <f t="shared" si="4"/>
        <v>5.8104446360389209E-2</v>
      </c>
    </row>
    <row r="192" spans="1:7" x14ac:dyDescent="0.25">
      <c r="A192" s="22" t="s">
        <v>590</v>
      </c>
      <c r="B192" s="39" t="s">
        <v>3021</v>
      </c>
      <c r="C192" s="93">
        <v>135.49598169000001</v>
      </c>
      <c r="D192" s="94">
        <v>2150</v>
      </c>
      <c r="E192" s="36"/>
      <c r="F192" s="99">
        <f t="shared" si="3"/>
        <v>2.3166804325449982E-2</v>
      </c>
      <c r="G192" s="99">
        <f t="shared" si="4"/>
        <v>6.6202734326887544E-2</v>
      </c>
    </row>
    <row r="193" spans="1:7" x14ac:dyDescent="0.25">
      <c r="A193" s="22" t="s">
        <v>591</v>
      </c>
      <c r="B193" s="39" t="s">
        <v>3022</v>
      </c>
      <c r="C193" s="93">
        <v>241.5808064</v>
      </c>
      <c r="D193" s="94">
        <v>2718</v>
      </c>
      <c r="E193" s="36"/>
      <c r="F193" s="99">
        <f t="shared" si="3"/>
        <v>4.1304953850644442E-2</v>
      </c>
      <c r="G193" s="99">
        <f t="shared" si="4"/>
        <v>8.3692572976967611E-2</v>
      </c>
    </row>
    <row r="194" spans="1:7" x14ac:dyDescent="0.25">
      <c r="A194" s="22" t="s">
        <v>592</v>
      </c>
      <c r="B194" s="39" t="s">
        <v>3023</v>
      </c>
      <c r="C194" s="93">
        <v>890.01731175999998</v>
      </c>
      <c r="D194" s="94">
        <v>7059</v>
      </c>
      <c r="E194" s="36"/>
      <c r="F194" s="99">
        <f t="shared" si="3"/>
        <v>0.15217319842724653</v>
      </c>
      <c r="G194" s="99">
        <f t="shared" si="4"/>
        <v>0.21736051237837173</v>
      </c>
    </row>
    <row r="195" spans="1:7" x14ac:dyDescent="0.25">
      <c r="A195" s="22" t="s">
        <v>593</v>
      </c>
      <c r="B195" s="39" t="s">
        <v>3024</v>
      </c>
      <c r="C195" s="93">
        <v>1213.1653876</v>
      </c>
      <c r="D195" s="94">
        <v>6973</v>
      </c>
      <c r="E195" s="36"/>
      <c r="F195" s="99">
        <f t="shared" si="3"/>
        <v>0.20742434423804115</v>
      </c>
      <c r="G195" s="99">
        <f t="shared" si="4"/>
        <v>0.21471240300529623</v>
      </c>
    </row>
    <row r="196" spans="1:7" x14ac:dyDescent="0.25">
      <c r="A196" s="22" t="s">
        <v>594</v>
      </c>
      <c r="B196" s="39" t="s">
        <v>3025</v>
      </c>
      <c r="C196" s="93">
        <v>964.88888073999999</v>
      </c>
      <c r="D196" s="94">
        <v>4335</v>
      </c>
      <c r="E196" s="36"/>
      <c r="F196" s="99">
        <f t="shared" si="3"/>
        <v>0.16497457427961326</v>
      </c>
      <c r="G196" s="99">
        <f t="shared" si="4"/>
        <v>0.13348318758467792</v>
      </c>
    </row>
    <row r="197" spans="1:7" x14ac:dyDescent="0.25">
      <c r="A197" s="22" t="s">
        <v>595</v>
      </c>
      <c r="B197" s="39" t="s">
        <v>3026</v>
      </c>
      <c r="C197" s="93">
        <v>663.66871057000003</v>
      </c>
      <c r="D197" s="94">
        <v>2430</v>
      </c>
      <c r="E197" s="36"/>
      <c r="F197" s="99">
        <f t="shared" si="3"/>
        <v>0.11347261345266606</v>
      </c>
      <c r="G197" s="99">
        <f t="shared" si="4"/>
        <v>7.4824485774110105E-2</v>
      </c>
    </row>
    <row r="198" spans="1:7" x14ac:dyDescent="0.25">
      <c r="A198" s="22" t="s">
        <v>596</v>
      </c>
      <c r="B198" s="39" t="s">
        <v>3027</v>
      </c>
      <c r="C198" s="93">
        <v>490.38210798</v>
      </c>
      <c r="D198" s="94">
        <v>1516</v>
      </c>
      <c r="E198" s="36"/>
      <c r="F198" s="99">
        <f t="shared" si="3"/>
        <v>8.3844452053686166E-2</v>
      </c>
      <c r="G198" s="99">
        <f t="shared" si="4"/>
        <v>4.6680625692819312E-2</v>
      </c>
    </row>
    <row r="199" spans="1:7" x14ac:dyDescent="0.25">
      <c r="A199" s="22" t="s">
        <v>597</v>
      </c>
      <c r="B199" s="39" t="s">
        <v>3028</v>
      </c>
      <c r="C199" s="93">
        <v>382.87075956000001</v>
      </c>
      <c r="D199" s="94">
        <v>1026</v>
      </c>
      <c r="E199" s="39"/>
      <c r="F199" s="99">
        <f t="shared" si="3"/>
        <v>6.5462398648516912E-2</v>
      </c>
      <c r="G199" s="99">
        <f t="shared" si="4"/>
        <v>3.1592560660179826E-2</v>
      </c>
    </row>
    <row r="200" spans="1:7" x14ac:dyDescent="0.25">
      <c r="A200" s="22" t="s">
        <v>598</v>
      </c>
      <c r="B200" s="39" t="s">
        <v>3029</v>
      </c>
      <c r="C200" s="93">
        <v>259.25235578000002</v>
      </c>
      <c r="D200" s="94">
        <v>614</v>
      </c>
      <c r="E200" s="39"/>
      <c r="F200" s="99">
        <f t="shared" si="3"/>
        <v>4.4326396416746766E-2</v>
      </c>
      <c r="G200" s="99">
        <f t="shared" si="4"/>
        <v>1.890626924498091E-2</v>
      </c>
    </row>
    <row r="201" spans="1:7" x14ac:dyDescent="0.25">
      <c r="A201" s="22" t="s">
        <v>599</v>
      </c>
      <c r="B201" s="39" t="s">
        <v>3030</v>
      </c>
      <c r="C201" s="93">
        <v>159.03987498000001</v>
      </c>
      <c r="D201" s="94">
        <v>337</v>
      </c>
      <c r="E201" s="39"/>
      <c r="F201" s="99">
        <f t="shared" si="3"/>
        <v>2.7192287311038472E-2</v>
      </c>
      <c r="G201" s="99">
        <f t="shared" si="4"/>
        <v>1.0376893706121444E-2</v>
      </c>
    </row>
    <row r="202" spans="1:7" x14ac:dyDescent="0.25">
      <c r="A202" s="22" t="s">
        <v>600</v>
      </c>
      <c r="B202" s="39" t="s">
        <v>3031</v>
      </c>
      <c r="C202" s="93">
        <v>115.45737323</v>
      </c>
      <c r="D202" s="94">
        <v>221</v>
      </c>
      <c r="E202" s="39"/>
      <c r="F202" s="99">
        <f t="shared" si="3"/>
        <v>1.9740647214686095E-2</v>
      </c>
      <c r="G202" s="99">
        <f t="shared" si="4"/>
        <v>6.8050252494149524E-3</v>
      </c>
    </row>
    <row r="203" spans="1:7" x14ac:dyDescent="0.25">
      <c r="A203" s="22" t="s">
        <v>601</v>
      </c>
      <c r="B203" s="39" t="s">
        <v>3032</v>
      </c>
      <c r="C203" s="93">
        <v>77.146485729999995</v>
      </c>
      <c r="D203" s="94">
        <v>135</v>
      </c>
      <c r="E203" s="39"/>
      <c r="F203" s="99">
        <f t="shared" si="3"/>
        <v>1.3190336104520304E-2</v>
      </c>
      <c r="G203" s="99">
        <f t="shared" si="4"/>
        <v>4.1569158763394504E-3</v>
      </c>
    </row>
    <row r="204" spans="1:7" x14ac:dyDescent="0.25">
      <c r="A204" s="22" t="s">
        <v>602</v>
      </c>
      <c r="B204" s="39" t="s">
        <v>3033</v>
      </c>
      <c r="C204" s="93">
        <v>59.43146248</v>
      </c>
      <c r="D204" s="94">
        <v>95</v>
      </c>
      <c r="E204" s="39"/>
      <c r="F204" s="99">
        <f t="shared" si="3"/>
        <v>1.0161460471938829E-2</v>
      </c>
      <c r="G204" s="99">
        <f t="shared" si="4"/>
        <v>2.9252370981647986E-3</v>
      </c>
    </row>
    <row r="205" spans="1:7" x14ac:dyDescent="0.25">
      <c r="A205" s="22" t="s">
        <v>603</v>
      </c>
      <c r="B205" s="39" t="s">
        <v>3034</v>
      </c>
      <c r="C205" s="93">
        <v>35.814531340000002</v>
      </c>
      <c r="D205" s="94">
        <v>53</v>
      </c>
      <c r="F205" s="99">
        <f t="shared" si="3"/>
        <v>6.1234896357277788E-3</v>
      </c>
      <c r="G205" s="99">
        <f t="shared" si="4"/>
        <v>1.631974381081414E-3</v>
      </c>
    </row>
    <row r="206" spans="1:7" x14ac:dyDescent="0.25">
      <c r="A206" s="22" t="s">
        <v>604</v>
      </c>
      <c r="B206" s="39" t="s">
        <v>3035</v>
      </c>
      <c r="C206" s="93">
        <v>22.45472526</v>
      </c>
      <c r="D206" s="94">
        <v>31</v>
      </c>
      <c r="E206" s="85"/>
      <c r="F206" s="99">
        <f t="shared" si="3"/>
        <v>3.8392594362711757E-3</v>
      </c>
      <c r="G206" s="99">
        <f t="shared" si="4"/>
        <v>9.5455105308535533E-4</v>
      </c>
    </row>
    <row r="207" spans="1:7" x14ac:dyDescent="0.25">
      <c r="A207" s="22" t="s">
        <v>605</v>
      </c>
      <c r="B207" s="39" t="s">
        <v>3036</v>
      </c>
      <c r="C207" s="93">
        <v>19.344734930000001</v>
      </c>
      <c r="D207" s="94">
        <v>25</v>
      </c>
      <c r="E207" s="85"/>
      <c r="F207" s="99">
        <f t="shared" si="3"/>
        <v>3.3075201438544401E-3</v>
      </c>
      <c r="G207" s="99">
        <f t="shared" si="4"/>
        <v>7.6979923635915755E-4</v>
      </c>
    </row>
    <row r="208" spans="1:7" x14ac:dyDescent="0.25">
      <c r="A208" s="22" t="s">
        <v>606</v>
      </c>
      <c r="B208" s="39" t="s">
        <v>3037</v>
      </c>
      <c r="C208" s="93">
        <v>15.70128736</v>
      </c>
      <c r="D208" s="94">
        <v>19</v>
      </c>
      <c r="E208" s="85"/>
      <c r="F208" s="99">
        <f t="shared" si="3"/>
        <v>2.6845715082458922E-3</v>
      </c>
      <c r="G208" s="99">
        <f t="shared" si="4"/>
        <v>5.8504741963295967E-4</v>
      </c>
    </row>
    <row r="209" spans="1:7" x14ac:dyDescent="0.25">
      <c r="A209" s="22" t="s">
        <v>607</v>
      </c>
      <c r="B209" s="39" t="s">
        <v>3038</v>
      </c>
      <c r="C209" s="93">
        <v>6.1035569599999997</v>
      </c>
      <c r="D209" s="94">
        <v>7</v>
      </c>
      <c r="E209" s="85"/>
      <c r="F209" s="99">
        <f t="shared" si="3"/>
        <v>1.0435727171973694E-3</v>
      </c>
      <c r="G209" s="99">
        <f t="shared" si="4"/>
        <v>2.155437861805641E-4</v>
      </c>
    </row>
    <row r="210" spans="1:7" x14ac:dyDescent="0.25">
      <c r="A210" s="22" t="s">
        <v>608</v>
      </c>
      <c r="B210" s="39" t="s">
        <v>3039</v>
      </c>
      <c r="C210" s="93">
        <v>6.42676684</v>
      </c>
      <c r="D210" s="94">
        <v>7</v>
      </c>
      <c r="E210" s="85"/>
      <c r="F210" s="99">
        <f t="shared" si="3"/>
        <v>1.0988344301472287E-3</v>
      </c>
      <c r="G210" s="99">
        <f t="shared" si="4"/>
        <v>2.155437861805641E-4</v>
      </c>
    </row>
    <row r="211" spans="1:7" x14ac:dyDescent="0.25">
      <c r="A211" s="22" t="s">
        <v>609</v>
      </c>
      <c r="B211" s="39" t="s">
        <v>3040</v>
      </c>
      <c r="C211" s="93">
        <v>2.8888818500000002</v>
      </c>
      <c r="D211" s="94">
        <v>3</v>
      </c>
      <c r="E211" s="85"/>
      <c r="F211" s="99">
        <f t="shared" si="3"/>
        <v>4.9393465181435186E-4</v>
      </c>
      <c r="G211" s="99">
        <f t="shared" si="4"/>
        <v>9.2375908363098901E-5</v>
      </c>
    </row>
    <row r="212" spans="1:7" x14ac:dyDescent="0.25">
      <c r="A212" s="22" t="s">
        <v>610</v>
      </c>
      <c r="B212" s="39" t="s">
        <v>3041</v>
      </c>
      <c r="C212" s="93">
        <v>1.0434544100000001</v>
      </c>
      <c r="D212" s="94">
        <v>1</v>
      </c>
      <c r="E212" s="85"/>
      <c r="F212" s="99">
        <f t="shared" si="3"/>
        <v>1.7840753531941778E-4</v>
      </c>
      <c r="G212" s="99">
        <f t="shared" si="4"/>
        <v>3.0791969454366302E-5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5848.7126574099984</v>
      </c>
      <c r="D214" s="46">
        <f>SUM(D190:D213)</f>
        <v>32476</v>
      </c>
      <c r="E214" s="85"/>
      <c r="F214" s="108">
        <f>SUM(F190:F213)</f>
        <v>1</v>
      </c>
      <c r="G214" s="108">
        <f>SUM(G190:G213)</f>
        <v>1.0000000000000002</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0.65304978000000002</v>
      </c>
      <c r="F216" s="107"/>
      <c r="G216" s="107"/>
    </row>
    <row r="217" spans="1:7" x14ac:dyDescent="0.25">
      <c r="F217" s="107"/>
      <c r="G217" s="107"/>
    </row>
    <row r="218" spans="1:7" x14ac:dyDescent="0.25">
      <c r="B218" s="39" t="s">
        <v>616</v>
      </c>
      <c r="F218" s="107"/>
      <c r="G218" s="107"/>
    </row>
    <row r="219" spans="1:7" x14ac:dyDescent="0.25">
      <c r="A219" s="22" t="s">
        <v>617</v>
      </c>
      <c r="B219" s="22" t="s">
        <v>3042</v>
      </c>
      <c r="C219" s="93">
        <v>492.20523759000002</v>
      </c>
      <c r="D219" s="94">
        <v>5494</v>
      </c>
      <c r="F219" s="99">
        <f t="shared" ref="F219:F226" si="5">IF($C$227=0,"",IF(C219="","",C219/$C$227))</f>
        <v>8.4156166736350568E-2</v>
      </c>
      <c r="G219" s="99">
        <f t="shared" ref="G219:G226" si="6">IF($D$227=0,"",IF(D219="","",D219/$D$227))</f>
        <v>0.16917108018228846</v>
      </c>
    </row>
    <row r="220" spans="1:7" x14ac:dyDescent="0.25">
      <c r="A220" s="22" t="s">
        <v>619</v>
      </c>
      <c r="B220" s="22" t="s">
        <v>3043</v>
      </c>
      <c r="C220" s="93">
        <v>683.32431355000006</v>
      </c>
      <c r="D220" s="94">
        <v>4353</v>
      </c>
      <c r="F220" s="99">
        <f t="shared" si="5"/>
        <v>0.11683328513057747</v>
      </c>
      <c r="G220" s="99">
        <f t="shared" si="6"/>
        <v>0.13403744303485651</v>
      </c>
    </row>
    <row r="221" spans="1:7" x14ac:dyDescent="0.25">
      <c r="A221" s="22" t="s">
        <v>621</v>
      </c>
      <c r="B221" s="22" t="s">
        <v>3044</v>
      </c>
      <c r="C221" s="93">
        <v>1020.45229239</v>
      </c>
      <c r="D221" s="94">
        <v>5514</v>
      </c>
      <c r="F221" s="99">
        <f t="shared" si="5"/>
        <v>0.17447468394555896</v>
      </c>
      <c r="G221" s="99">
        <f t="shared" si="6"/>
        <v>0.16978691957137579</v>
      </c>
    </row>
    <row r="222" spans="1:7" x14ac:dyDescent="0.25">
      <c r="A222" s="22" t="s">
        <v>623</v>
      </c>
      <c r="B222" s="22" t="s">
        <v>3045</v>
      </c>
      <c r="C222" s="93">
        <v>1164.7108828999999</v>
      </c>
      <c r="D222" s="94">
        <v>5811</v>
      </c>
      <c r="F222" s="99">
        <f t="shared" si="5"/>
        <v>0.19913969981486004</v>
      </c>
      <c r="G222" s="99">
        <f t="shared" si="6"/>
        <v>0.17893213449932258</v>
      </c>
    </row>
    <row r="223" spans="1:7" x14ac:dyDescent="0.25">
      <c r="A223" s="22" t="s">
        <v>625</v>
      </c>
      <c r="B223" s="22" t="s">
        <v>3046</v>
      </c>
      <c r="C223" s="93">
        <v>1200.6911847399999</v>
      </c>
      <c r="D223" s="94">
        <v>6042</v>
      </c>
      <c r="F223" s="99">
        <f t="shared" si="5"/>
        <v>0.20529153252533094</v>
      </c>
      <c r="G223" s="99">
        <f t="shared" si="6"/>
        <v>0.18604507944328119</v>
      </c>
    </row>
    <row r="224" spans="1:7" x14ac:dyDescent="0.25">
      <c r="A224" s="22" t="s">
        <v>627</v>
      </c>
      <c r="B224" s="22" t="s">
        <v>3047</v>
      </c>
      <c r="C224" s="93">
        <v>843.73281194000003</v>
      </c>
      <c r="D224" s="94">
        <v>3692</v>
      </c>
      <c r="F224" s="99">
        <f t="shared" si="5"/>
        <v>0.14425957665590505</v>
      </c>
      <c r="G224" s="99">
        <f t="shared" si="6"/>
        <v>0.11368395122552039</v>
      </c>
    </row>
    <row r="225" spans="1:7" x14ac:dyDescent="0.25">
      <c r="A225" s="22" t="s">
        <v>629</v>
      </c>
      <c r="B225" s="22" t="s">
        <v>3048</v>
      </c>
      <c r="C225" s="93">
        <v>416.68327527999998</v>
      </c>
      <c r="D225" s="94">
        <v>1423</v>
      </c>
      <c r="F225" s="99">
        <f t="shared" si="5"/>
        <v>7.1243588065842994E-2</v>
      </c>
      <c r="G225" s="99">
        <f t="shared" si="6"/>
        <v>4.3816972533563245E-2</v>
      </c>
    </row>
    <row r="226" spans="1:7" x14ac:dyDescent="0.25">
      <c r="A226" s="22" t="s">
        <v>631</v>
      </c>
      <c r="B226" s="22" t="s">
        <v>3049</v>
      </c>
      <c r="C226" s="93">
        <v>26.91265902</v>
      </c>
      <c r="D226" s="94">
        <v>147</v>
      </c>
      <c r="F226" s="99">
        <f t="shared" si="5"/>
        <v>4.6014671255738861E-3</v>
      </c>
      <c r="G226" s="99">
        <f t="shared" si="6"/>
        <v>4.5264195097918462E-3</v>
      </c>
    </row>
    <row r="227" spans="1:7" x14ac:dyDescent="0.25">
      <c r="A227" s="22" t="s">
        <v>633</v>
      </c>
      <c r="B227" s="48" t="s">
        <v>88</v>
      </c>
      <c r="C227" s="93">
        <f>SUM(C219:C226)</f>
        <v>5848.7126574100002</v>
      </c>
      <c r="D227" s="94">
        <f>SUM(D219:D226)</f>
        <v>32476</v>
      </c>
      <c r="F227" s="90">
        <f>SUM(F219:F226)</f>
        <v>0.99999999999999989</v>
      </c>
      <c r="G227" s="90">
        <f>SUM(G219:G226)</f>
        <v>0.99999999999999989</v>
      </c>
    </row>
    <row r="228" spans="1:7" outlineLevel="1" x14ac:dyDescent="0.25">
      <c r="A228" s="22" t="s">
        <v>634</v>
      </c>
      <c r="B228" s="50" t="s">
        <v>3050</v>
      </c>
      <c r="C228" s="93">
        <v>17.211012400000001</v>
      </c>
      <c r="D228" s="94">
        <v>96</v>
      </c>
      <c r="F228" s="99">
        <f t="shared" ref="F228:F233" si="7">IF($C$227=0,"",IF(C228="","",C228/$C$227))</f>
        <v>2.942700968254029E-3</v>
      </c>
      <c r="G228" s="99">
        <f t="shared" ref="G228:G233" si="8">IF($D$227=0,"",IF(D228="","",D228/$D$227))</f>
        <v>2.9560290676191648E-3</v>
      </c>
    </row>
    <row r="229" spans="1:7" outlineLevel="1" x14ac:dyDescent="0.25">
      <c r="A229" s="22" t="s">
        <v>636</v>
      </c>
      <c r="B229" s="50" t="s">
        <v>3051</v>
      </c>
      <c r="C229" s="93">
        <v>9.70164662</v>
      </c>
      <c r="D229" s="94">
        <v>51</v>
      </c>
      <c r="F229" s="99">
        <f t="shared" si="7"/>
        <v>1.6587661573198578E-3</v>
      </c>
      <c r="G229" s="99">
        <f t="shared" si="8"/>
        <v>1.5703904421726813E-3</v>
      </c>
    </row>
    <row r="230" spans="1:7" outlineLevel="1" x14ac:dyDescent="0.25">
      <c r="A230" s="22" t="s">
        <v>638</v>
      </c>
      <c r="B230" s="50" t="s">
        <v>3052</v>
      </c>
      <c r="C230" s="93">
        <v>0</v>
      </c>
      <c r="D230" s="94">
        <v>0</v>
      </c>
      <c r="F230" s="99">
        <f t="shared" si="7"/>
        <v>0</v>
      </c>
      <c r="G230" s="99">
        <f t="shared" si="8"/>
        <v>0</v>
      </c>
    </row>
    <row r="231" spans="1:7" outlineLevel="1" x14ac:dyDescent="0.25">
      <c r="A231" s="22" t="s">
        <v>640</v>
      </c>
      <c r="B231" s="50" t="s">
        <v>3053</v>
      </c>
      <c r="C231" s="93">
        <v>0</v>
      </c>
      <c r="D231" s="94">
        <v>0</v>
      </c>
      <c r="F231" s="99">
        <f t="shared" si="7"/>
        <v>0</v>
      </c>
      <c r="G231" s="99">
        <f t="shared" si="8"/>
        <v>0</v>
      </c>
    </row>
    <row r="232" spans="1:7" outlineLevel="1" x14ac:dyDescent="0.25">
      <c r="A232" s="22" t="s">
        <v>642</v>
      </c>
      <c r="B232" s="50" t="s">
        <v>3054</v>
      </c>
      <c r="C232" s="93">
        <v>0</v>
      </c>
      <c r="D232" s="94">
        <v>0</v>
      </c>
      <c r="F232" s="99">
        <f t="shared" si="7"/>
        <v>0</v>
      </c>
      <c r="G232" s="99">
        <f t="shared" si="8"/>
        <v>0</v>
      </c>
    </row>
    <row r="233" spans="1:7" outlineLevel="1" x14ac:dyDescent="0.25">
      <c r="A233" s="22" t="s">
        <v>644</v>
      </c>
      <c r="B233" s="50" t="s">
        <v>3055</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0.48574898999999999</v>
      </c>
      <c r="F238" s="107"/>
      <c r="G238" s="107"/>
    </row>
    <row r="239" spans="1:7" x14ac:dyDescent="0.25">
      <c r="F239" s="107"/>
      <c r="G239" s="107"/>
    </row>
    <row r="240" spans="1:7" x14ac:dyDescent="0.25">
      <c r="B240" s="39" t="s">
        <v>616</v>
      </c>
      <c r="F240" s="107"/>
      <c r="G240" s="107"/>
    </row>
    <row r="241" spans="1:7" x14ac:dyDescent="0.25">
      <c r="A241" s="22" t="s">
        <v>651</v>
      </c>
      <c r="B241" s="22" t="s">
        <v>3056</v>
      </c>
      <c r="C241" s="93">
        <v>2047.65083903</v>
      </c>
      <c r="D241" s="94">
        <v>16011</v>
      </c>
      <c r="F241" s="99">
        <f t="shared" ref="F241:F248" si="9">IF($C$249=0,"",IF(C241="","",C241/$C$249))</f>
        <v>0.35010282757449845</v>
      </c>
      <c r="G241" s="99">
        <f t="shared" ref="G241:G248" si="10">IF($D$249=0,"",IF(D241="","",D241/$D$249))</f>
        <v>0.49301022293385888</v>
      </c>
    </row>
    <row r="242" spans="1:7" x14ac:dyDescent="0.25">
      <c r="A242" s="22" t="s">
        <v>652</v>
      </c>
      <c r="B242" s="22" t="s">
        <v>3057</v>
      </c>
      <c r="C242" s="93">
        <v>1236.9608013300001</v>
      </c>
      <c r="D242" s="94">
        <v>6407</v>
      </c>
      <c r="F242" s="99">
        <f t="shared" si="9"/>
        <v>0.21149283163412691</v>
      </c>
      <c r="G242" s="99">
        <f t="shared" si="10"/>
        <v>0.19728414829412488</v>
      </c>
    </row>
    <row r="243" spans="1:7" x14ac:dyDescent="0.25">
      <c r="A243" s="22" t="s">
        <v>653</v>
      </c>
      <c r="B243" s="22" t="s">
        <v>3058</v>
      </c>
      <c r="C243" s="93">
        <v>1027.6469310299999</v>
      </c>
      <c r="D243" s="94">
        <v>4602</v>
      </c>
      <c r="F243" s="99">
        <f t="shared" si="9"/>
        <v>0.17570480740373307</v>
      </c>
      <c r="G243" s="99">
        <f t="shared" si="10"/>
        <v>0.14170464342899372</v>
      </c>
    </row>
    <row r="244" spans="1:7" x14ac:dyDescent="0.25">
      <c r="A244" s="22" t="s">
        <v>654</v>
      </c>
      <c r="B244" s="22" t="s">
        <v>3059</v>
      </c>
      <c r="C244" s="93">
        <v>734.20410088999995</v>
      </c>
      <c r="D244" s="94">
        <v>2856</v>
      </c>
      <c r="F244" s="99">
        <f t="shared" si="9"/>
        <v>0.12553259903438807</v>
      </c>
      <c r="G244" s="99">
        <f t="shared" si="10"/>
        <v>8.7941864761670152E-2</v>
      </c>
    </row>
    <row r="245" spans="1:7" x14ac:dyDescent="0.25">
      <c r="A245" s="22" t="s">
        <v>655</v>
      </c>
      <c r="B245" s="22" t="s">
        <v>3060</v>
      </c>
      <c r="C245" s="93">
        <v>456.77009377000002</v>
      </c>
      <c r="D245" s="94">
        <v>1568</v>
      </c>
      <c r="F245" s="99">
        <f t="shared" si="9"/>
        <v>7.8097543942648159E-2</v>
      </c>
      <c r="G245" s="99">
        <f t="shared" si="10"/>
        <v>4.8281808104446364E-2</v>
      </c>
    </row>
    <row r="246" spans="1:7" x14ac:dyDescent="0.25">
      <c r="A246" s="22" t="s">
        <v>656</v>
      </c>
      <c r="B246" s="22" t="s">
        <v>3061</v>
      </c>
      <c r="C246" s="93">
        <v>301.57278285000001</v>
      </c>
      <c r="D246" s="94">
        <v>908</v>
      </c>
      <c r="F246" s="99">
        <f t="shared" si="9"/>
        <v>5.1562249765839278E-2</v>
      </c>
      <c r="G246" s="99">
        <f t="shared" si="10"/>
        <v>2.7959108264564603E-2</v>
      </c>
    </row>
    <row r="247" spans="1:7" x14ac:dyDescent="0.25">
      <c r="A247" s="22" t="s">
        <v>657</v>
      </c>
      <c r="B247" s="22" t="s">
        <v>3062</v>
      </c>
      <c r="C247" s="93">
        <v>37.564273129999997</v>
      </c>
      <c r="D247" s="94">
        <v>105</v>
      </c>
      <c r="F247" s="99">
        <f t="shared" si="9"/>
        <v>6.4226566306703594E-3</v>
      </c>
      <c r="G247" s="99">
        <f t="shared" si="10"/>
        <v>3.2331567927084614E-3</v>
      </c>
    </row>
    <row r="248" spans="1:7" x14ac:dyDescent="0.25">
      <c r="A248" s="22" t="s">
        <v>658</v>
      </c>
      <c r="B248" s="22" t="s">
        <v>3049</v>
      </c>
      <c r="C248" s="93">
        <v>6.3428353800000004</v>
      </c>
      <c r="D248" s="94">
        <v>19</v>
      </c>
      <c r="F248" s="99">
        <f t="shared" si="9"/>
        <v>1.0844840140956443E-3</v>
      </c>
      <c r="G248" s="99">
        <f t="shared" si="10"/>
        <v>5.8504741963295967E-4</v>
      </c>
    </row>
    <row r="249" spans="1:7" x14ac:dyDescent="0.25">
      <c r="A249" s="22" t="s">
        <v>659</v>
      </c>
      <c r="B249" s="48" t="s">
        <v>88</v>
      </c>
      <c r="C249" s="93">
        <f>SUM(C241:C248)</f>
        <v>5848.7126574100002</v>
      </c>
      <c r="D249" s="94">
        <f>SUM(D241:D248)</f>
        <v>32476</v>
      </c>
      <c r="F249" s="90">
        <f>SUM(F241:F248)</f>
        <v>0.99999999999999978</v>
      </c>
      <c r="G249" s="90">
        <f>SUM(G241:G248)</f>
        <v>1</v>
      </c>
    </row>
    <row r="250" spans="1:7" outlineLevel="1" x14ac:dyDescent="0.25">
      <c r="A250" s="22" t="s">
        <v>660</v>
      </c>
      <c r="B250" s="50" t="s">
        <v>3050</v>
      </c>
      <c r="C250" s="93">
        <v>5.2953973100000002</v>
      </c>
      <c r="D250" s="94">
        <v>17</v>
      </c>
      <c r="F250" s="99">
        <f t="shared" ref="F250:F255" si="11">IF($C$249=0,"",IF(C250="","",C250/$C$249))</f>
        <v>9.0539536136914167E-4</v>
      </c>
      <c r="G250" s="99">
        <f t="shared" ref="G250:G255" si="12">IF($D$249=0,"",IF(D250="","",D250/$D$249))</f>
        <v>5.2346348072422708E-4</v>
      </c>
    </row>
    <row r="251" spans="1:7" outlineLevel="1" x14ac:dyDescent="0.25">
      <c r="A251" s="22" t="s">
        <v>661</v>
      </c>
      <c r="B251" s="50" t="s">
        <v>3051</v>
      </c>
      <c r="C251" s="93">
        <v>0.42024143000000003</v>
      </c>
      <c r="D251" s="94">
        <v>1</v>
      </c>
      <c r="F251" s="99">
        <f t="shared" si="11"/>
        <v>7.1851953517938178E-5</v>
      </c>
      <c r="G251" s="99">
        <f t="shared" si="12"/>
        <v>3.0791969454366302E-5</v>
      </c>
    </row>
    <row r="252" spans="1:7" outlineLevel="1" x14ac:dyDescent="0.25">
      <c r="A252" s="22" t="s">
        <v>662</v>
      </c>
      <c r="B252" s="50" t="s">
        <v>3052</v>
      </c>
      <c r="C252" s="93">
        <v>0.62719663999999997</v>
      </c>
      <c r="D252" s="94">
        <v>1</v>
      </c>
      <c r="F252" s="99">
        <f t="shared" si="11"/>
        <v>1.0723669920856448E-4</v>
      </c>
      <c r="G252" s="99">
        <f t="shared" si="12"/>
        <v>3.0791969454366302E-5</v>
      </c>
    </row>
    <row r="253" spans="1:7" outlineLevel="1" x14ac:dyDescent="0.25">
      <c r="A253" s="22" t="s">
        <v>663</v>
      </c>
      <c r="B253" s="50" t="s">
        <v>3053</v>
      </c>
      <c r="C253" s="93">
        <v>0</v>
      </c>
      <c r="D253" s="94">
        <v>0</v>
      </c>
      <c r="F253" s="99">
        <f t="shared" si="11"/>
        <v>0</v>
      </c>
      <c r="G253" s="99">
        <f t="shared" si="12"/>
        <v>0</v>
      </c>
    </row>
    <row r="254" spans="1:7" outlineLevel="1" x14ac:dyDescent="0.25">
      <c r="A254" s="22" t="s">
        <v>664</v>
      </c>
      <c r="B254" s="50" t="s">
        <v>3054</v>
      </c>
      <c r="C254" s="93">
        <v>0</v>
      </c>
      <c r="D254" s="94">
        <v>0</v>
      </c>
      <c r="F254" s="99">
        <f t="shared" si="11"/>
        <v>0</v>
      </c>
      <c r="G254" s="99">
        <f t="shared" si="12"/>
        <v>0</v>
      </c>
    </row>
    <row r="255" spans="1:7" outlineLevel="1" x14ac:dyDescent="0.25">
      <c r="A255" s="22" t="s">
        <v>665</v>
      </c>
      <c r="B255" s="50" t="s">
        <v>3055</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3063</v>
      </c>
      <c r="C260" s="90">
        <v>1</v>
      </c>
      <c r="E260" s="85"/>
      <c r="F260" s="85"/>
      <c r="G260" s="85"/>
    </row>
    <row r="261" spans="1:14" x14ac:dyDescent="0.25">
      <c r="A261" s="22" t="s">
        <v>672</v>
      </c>
      <c r="B261" s="22" t="s">
        <v>3064</v>
      </c>
      <c r="C261" s="90">
        <v>0</v>
      </c>
      <c r="E261" s="85"/>
      <c r="F261" s="85"/>
    </row>
    <row r="262" spans="1:14" x14ac:dyDescent="0.25">
      <c r="A262" s="22" t="s">
        <v>674</v>
      </c>
      <c r="B262" s="22" t="s">
        <v>3065</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3066</v>
      </c>
      <c r="C277" s="90">
        <v>0.51648461000000001</v>
      </c>
      <c r="E277" s="20"/>
      <c r="F277" s="20"/>
    </row>
    <row r="278" spans="1:7" x14ac:dyDescent="0.25">
      <c r="A278" s="22" t="s">
        <v>692</v>
      </c>
      <c r="B278" s="22" t="s">
        <v>693</v>
      </c>
      <c r="C278" s="90">
        <v>0.48351538999999999</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5848.7126574100002</v>
      </c>
      <c r="D287" s="94">
        <v>32476</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5848.7126574100002</v>
      </c>
      <c r="D305" s="94">
        <f>SUM(D287:D304)</f>
        <v>32476</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5848.7126574100002</v>
      </c>
      <c r="D310" s="94">
        <v>32476</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5848.7126574100002</v>
      </c>
      <c r="D328" s="94">
        <f>SUM(D310:D327)</f>
        <v>32476</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5848.7126574100002</v>
      </c>
      <c r="D345" s="94">
        <v>32476</v>
      </c>
      <c r="F345" s="99">
        <f t="shared" si="17"/>
        <v>1</v>
      </c>
      <c r="G345" s="99">
        <f t="shared" si="18"/>
        <v>1</v>
      </c>
    </row>
    <row r="346" spans="1:7" customFormat="1" x14ac:dyDescent="0.25">
      <c r="A346" s="22" t="s">
        <v>1429</v>
      </c>
      <c r="B346" s="39" t="s">
        <v>88</v>
      </c>
      <c r="C346" s="93">
        <f>SUM(C333:C345)</f>
        <v>5848.7126574100002</v>
      </c>
      <c r="D346" s="94">
        <f>SUM(D333:D345)</f>
        <v>32476</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5212.9514086199997</v>
      </c>
      <c r="D358" s="94">
        <v>28082</v>
      </c>
      <c r="E358" s="28"/>
      <c r="F358" s="99">
        <f t="shared" ref="F358:F364" si="19">IF($C$365=0,"",IF(C358="","",C358/$C$365))</f>
        <v>0.89129894285633515</v>
      </c>
      <c r="G358" s="99">
        <f t="shared" ref="G358:G364" si="20">IF($D$365=0,"",IF(D358="","",D358/$D$365))</f>
        <v>0.86470008621751449</v>
      </c>
    </row>
    <row r="359" spans="1:7" customFormat="1" x14ac:dyDescent="0.25">
      <c r="A359" s="22" t="s">
        <v>1239</v>
      </c>
      <c r="B359" s="111" t="s">
        <v>1066</v>
      </c>
      <c r="C359" s="93">
        <v>635.64115277999997</v>
      </c>
      <c r="D359" s="94">
        <v>4393</v>
      </c>
      <c r="E359" s="28"/>
      <c r="F359" s="99">
        <f t="shared" si="19"/>
        <v>0.1086805233925584</v>
      </c>
      <c r="G359" s="99">
        <f t="shared" si="20"/>
        <v>0.13526912181303116</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0.12009601</v>
      </c>
      <c r="D364" s="22">
        <v>1</v>
      </c>
      <c r="E364" s="28"/>
      <c r="F364" s="99">
        <f t="shared" si="19"/>
        <v>2.0533751106381486E-5</v>
      </c>
      <c r="G364" s="99">
        <f t="shared" si="20"/>
        <v>3.0791969454366302E-5</v>
      </c>
    </row>
    <row r="365" spans="1:7" customFormat="1" x14ac:dyDescent="0.25">
      <c r="A365" s="22" t="s">
        <v>1245</v>
      </c>
      <c r="B365" s="39" t="s">
        <v>88</v>
      </c>
      <c r="C365" s="93">
        <f>SUM(C358:C364)</f>
        <v>5848.7126574100002</v>
      </c>
      <c r="D365" s="22">
        <f>SUM(D358:D364)</f>
        <v>32476</v>
      </c>
      <c r="E365" s="28"/>
      <c r="F365" s="107">
        <f>SUM(F358:F364)</f>
        <v>0.99999999999999989</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3067</v>
      </c>
      <c r="C371" s="93">
        <v>5848.7126574100002</v>
      </c>
      <c r="D371" s="94">
        <v>32476</v>
      </c>
      <c r="E371" s="28"/>
      <c r="F371" s="99">
        <f>IF($C$372=0,"",IF(C371="","",C371/$C$372))</f>
        <v>1</v>
      </c>
      <c r="G371" s="99">
        <f>IF($D$372=0,"",IF(D371="","",D371/$D$372))</f>
        <v>1</v>
      </c>
    </row>
    <row r="372" spans="1:7" customFormat="1" x14ac:dyDescent="0.25">
      <c r="A372" s="22" t="s">
        <v>1250</v>
      </c>
      <c r="B372" s="39" t="s">
        <v>88</v>
      </c>
      <c r="C372" s="93">
        <f>SUM(C368:C371)</f>
        <v>5848.7126574100002</v>
      </c>
      <c r="D372" s="94">
        <f>SUM(D368:D371)</f>
        <v>32476</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30" sqref="D30"/>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8"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5"/>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6"/>
      <c r="F39" s="99"/>
      <c r="G39" s="46"/>
    </row>
    <row r="40" spans="1:7" x14ac:dyDescent="0.25">
      <c r="A40" s="22" t="s">
        <v>2299</v>
      </c>
      <c r="B40" s="39" t="s">
        <v>2300</v>
      </c>
      <c r="C40" s="93"/>
      <c r="D40" s="22"/>
      <c r="E40" s="156"/>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7" t="s">
        <v>1762</v>
      </c>
      <c r="C103" s="158"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6"/>
      <c r="E138" s="156"/>
      <c r="F138" s="57"/>
      <c r="G138" s="46"/>
    </row>
    <row r="139" spans="1:7" x14ac:dyDescent="0.25">
      <c r="A139" s="22" t="s">
        <v>2395</v>
      </c>
      <c r="B139" s="22" t="s">
        <v>556</v>
      </c>
      <c r="C139" s="92"/>
      <c r="D139" s="156"/>
      <c r="E139" s="156"/>
      <c r="F139" s="57"/>
      <c r="G139" s="46"/>
    </row>
    <row r="140" spans="1:7" x14ac:dyDescent="0.25">
      <c r="A140" s="22" t="s">
        <v>2396</v>
      </c>
      <c r="B140" s="22" t="s">
        <v>86</v>
      </c>
      <c r="C140" s="92"/>
      <c r="D140" s="156"/>
      <c r="E140" s="156"/>
      <c r="F140" s="57"/>
      <c r="G140" s="46"/>
    </row>
    <row r="141" spans="1:7" x14ac:dyDescent="0.25">
      <c r="A141" s="22" t="s">
        <v>2397</v>
      </c>
      <c r="B141" s="22"/>
      <c r="C141" s="92"/>
      <c r="D141" s="156"/>
      <c r="E141" s="156"/>
      <c r="F141" s="57"/>
      <c r="G141" s="46"/>
    </row>
    <row r="142" spans="1:7" x14ac:dyDescent="0.25">
      <c r="A142" s="22" t="s">
        <v>2398</v>
      </c>
      <c r="B142" s="22"/>
      <c r="C142" s="92"/>
      <c r="D142" s="156"/>
      <c r="E142" s="156"/>
      <c r="F142" s="57"/>
      <c r="G142" s="46"/>
    </row>
    <row r="143" spans="1:7" x14ac:dyDescent="0.25">
      <c r="A143" s="22" t="s">
        <v>2399</v>
      </c>
      <c r="B143" s="22"/>
      <c r="C143" s="92"/>
      <c r="D143" s="156"/>
      <c r="E143" s="156"/>
      <c r="F143" s="57"/>
      <c r="G143" s="46"/>
    </row>
    <row r="144" spans="1:7" x14ac:dyDescent="0.25">
      <c r="A144" s="22" t="s">
        <v>2400</v>
      </c>
      <c r="B144" s="22"/>
      <c r="C144" s="92"/>
      <c r="D144" s="156"/>
      <c r="E144" s="156"/>
      <c r="F144" s="57"/>
      <c r="G144" s="46"/>
    </row>
    <row r="145" spans="1:7" x14ac:dyDescent="0.25">
      <c r="A145" s="22" t="s">
        <v>2401</v>
      </c>
      <c r="B145" s="22"/>
      <c r="C145" s="92"/>
      <c r="D145" s="156"/>
      <c r="E145" s="156"/>
      <c r="F145" s="57"/>
      <c r="G145" s="46"/>
    </row>
    <row r="146" spans="1:7" x14ac:dyDescent="0.25">
      <c r="A146" s="22" t="s">
        <v>2402</v>
      </c>
      <c r="B146" s="22"/>
      <c r="C146" s="92"/>
      <c r="D146" s="156"/>
      <c r="E146" s="156"/>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6"/>
      <c r="E148" s="156"/>
      <c r="F148" s="99"/>
      <c r="G148" s="46"/>
    </row>
    <row r="149" spans="1:7" x14ac:dyDescent="0.25">
      <c r="A149" s="22" t="s">
        <v>2406</v>
      </c>
      <c r="B149" s="39" t="s">
        <v>2407</v>
      </c>
      <c r="C149" s="93"/>
      <c r="D149" s="156"/>
      <c r="E149" s="156"/>
      <c r="F149" s="99"/>
      <c r="G149" s="46"/>
    </row>
    <row r="150" spans="1:7" x14ac:dyDescent="0.25">
      <c r="A150" s="22" t="s">
        <v>2408</v>
      </c>
      <c r="B150" s="39" t="s">
        <v>2409</v>
      </c>
      <c r="C150" s="93"/>
      <c r="D150" s="156"/>
      <c r="E150" s="156"/>
      <c r="F150" s="99"/>
      <c r="G150" s="46"/>
    </row>
    <row r="151" spans="1:7" x14ac:dyDescent="0.25">
      <c r="A151" s="22" t="s">
        <v>2410</v>
      </c>
      <c r="B151" s="39" t="s">
        <v>2411</v>
      </c>
      <c r="C151" s="93"/>
      <c r="D151" s="156"/>
      <c r="E151" s="156"/>
      <c r="F151" s="99"/>
      <c r="G151" s="46"/>
    </row>
    <row r="152" spans="1:7" x14ac:dyDescent="0.25">
      <c r="A152" s="22" t="s">
        <v>2412</v>
      </c>
      <c r="B152" s="48" t="s">
        <v>88</v>
      </c>
      <c r="C152" s="95">
        <f>SUM(C148:C151)</f>
        <v>0</v>
      </c>
      <c r="D152" s="156"/>
      <c r="E152" s="156"/>
      <c r="F152" s="92">
        <f>SUM(F148:F151)</f>
        <v>0</v>
      </c>
      <c r="G152" s="46"/>
    </row>
    <row r="153" spans="1:7" x14ac:dyDescent="0.25">
      <c r="A153" s="22" t="s">
        <v>2413</v>
      </c>
      <c r="B153" s="50" t="s">
        <v>2414</v>
      </c>
      <c r="C153" s="22"/>
      <c r="D153" s="156"/>
      <c r="E153" s="156"/>
      <c r="F153" s="99"/>
      <c r="G153" s="46"/>
    </row>
    <row r="154" spans="1:7" x14ac:dyDescent="0.25">
      <c r="A154" s="22" t="s">
        <v>2415</v>
      </c>
      <c r="B154" s="50" t="s">
        <v>2416</v>
      </c>
      <c r="C154" s="22"/>
      <c r="D154" s="156"/>
      <c r="E154" s="156"/>
      <c r="F154" s="99"/>
      <c r="G154" s="46"/>
    </row>
    <row r="155" spans="1:7" x14ac:dyDescent="0.25">
      <c r="A155" s="22" t="s">
        <v>2417</v>
      </c>
      <c r="B155" s="50" t="s">
        <v>2418</v>
      </c>
      <c r="C155" s="22"/>
      <c r="D155" s="156"/>
      <c r="E155" s="156"/>
      <c r="F155" s="99"/>
      <c r="G155" s="46"/>
    </row>
    <row r="156" spans="1:7" x14ac:dyDescent="0.25">
      <c r="A156" s="22" t="s">
        <v>2419</v>
      </c>
      <c r="B156" s="50" t="s">
        <v>2420</v>
      </c>
      <c r="C156" s="22"/>
      <c r="D156" s="156"/>
      <c r="E156" s="156"/>
      <c r="F156" s="99"/>
      <c r="G156" s="46"/>
    </row>
    <row r="157" spans="1:7" x14ac:dyDescent="0.25">
      <c r="A157" s="22" t="s">
        <v>2421</v>
      </c>
      <c r="B157" s="50" t="s">
        <v>2422</v>
      </c>
      <c r="C157" s="22"/>
      <c r="D157" s="156"/>
      <c r="E157" s="156"/>
      <c r="F157" s="99"/>
      <c r="G157" s="46"/>
    </row>
    <row r="158" spans="1:7" x14ac:dyDescent="0.25">
      <c r="A158" s="22" t="s">
        <v>2423</v>
      </c>
      <c r="B158" s="50" t="s">
        <v>2424</v>
      </c>
      <c r="C158" s="22"/>
      <c r="D158" s="156"/>
      <c r="E158" s="156"/>
      <c r="F158" s="99"/>
      <c r="G158" s="46"/>
    </row>
    <row r="159" spans="1:7" x14ac:dyDescent="0.25">
      <c r="A159" s="22" t="s">
        <v>2425</v>
      </c>
      <c r="B159" s="50" t="s">
        <v>2426</v>
      </c>
      <c r="C159" s="22"/>
      <c r="D159" s="156"/>
      <c r="E159" s="156"/>
      <c r="F159" s="99"/>
      <c r="G159" s="46"/>
    </row>
    <row r="160" spans="1:7" x14ac:dyDescent="0.25">
      <c r="A160" s="22" t="s">
        <v>2427</v>
      </c>
      <c r="B160" s="50"/>
      <c r="C160" s="22"/>
      <c r="D160" s="156"/>
      <c r="E160" s="156"/>
      <c r="F160" s="47"/>
      <c r="G160" s="46"/>
    </row>
    <row r="161" spans="1:7" x14ac:dyDescent="0.25">
      <c r="A161" s="22" t="s">
        <v>2428</v>
      </c>
      <c r="B161" s="50"/>
      <c r="C161" s="22"/>
      <c r="D161" s="156"/>
      <c r="E161" s="156"/>
      <c r="F161" s="47"/>
      <c r="G161" s="46"/>
    </row>
    <row r="162" spans="1:7" x14ac:dyDescent="0.25">
      <c r="A162" s="22" t="s">
        <v>2429</v>
      </c>
      <c r="B162" s="50"/>
      <c r="C162" s="22"/>
      <c r="D162" s="156"/>
      <c r="E162" s="156"/>
      <c r="F162" s="47"/>
      <c r="G162" s="46"/>
    </row>
    <row r="163" spans="1:7" x14ac:dyDescent="0.25">
      <c r="A163" s="22" t="s">
        <v>2430</v>
      </c>
      <c r="B163" s="50"/>
      <c r="C163" s="22"/>
      <c r="D163" s="156"/>
      <c r="E163" s="156"/>
      <c r="F163" s="47"/>
      <c r="G163" s="46"/>
    </row>
    <row r="164" spans="1:7" x14ac:dyDescent="0.25">
      <c r="A164" s="22" t="s">
        <v>2431</v>
      </c>
      <c r="B164" s="39"/>
      <c r="C164" s="22"/>
      <c r="D164" s="156"/>
      <c r="E164" s="156"/>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G50" sqref="G50"/>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8"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59" t="s">
        <v>2449</v>
      </c>
      <c r="C5" s="26"/>
      <c r="D5" s="22"/>
      <c r="E5" s="28"/>
      <c r="F5" s="28"/>
      <c r="G5" s="20"/>
    </row>
    <row r="6" spans="1:7" ht="15.75" thickBot="1" x14ac:dyDescent="0.3">
      <c r="A6" s="22"/>
      <c r="B6" s="160"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1">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1">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7" t="s">
        <v>2651</v>
      </c>
      <c r="B213" s="162"/>
      <c r="C213" s="163"/>
      <c r="D213" s="93"/>
      <c r="E213" s="22"/>
      <c r="F213" s="22"/>
      <c r="G213" s="20"/>
    </row>
    <row r="214" spans="1:7" x14ac:dyDescent="0.25">
      <c r="A214" s="127" t="s">
        <v>2652</v>
      </c>
      <c r="B214" s="162"/>
      <c r="C214" s="163"/>
      <c r="D214" s="93"/>
      <c r="E214" s="22"/>
      <c r="F214" s="22"/>
      <c r="G214" s="20"/>
    </row>
    <row r="215" spans="1:7" x14ac:dyDescent="0.25">
      <c r="A215" s="127" t="s">
        <v>2653</v>
      </c>
      <c r="B215" s="162"/>
      <c r="C215" s="163"/>
      <c r="D215" s="93"/>
      <c r="E215" s="22"/>
      <c r="F215" s="22"/>
      <c r="G215" s="20"/>
    </row>
    <row r="216" spans="1:7" x14ac:dyDescent="0.25">
      <c r="A216" s="127" t="s">
        <v>2654</v>
      </c>
      <c r="B216" s="162"/>
      <c r="C216" s="163"/>
      <c r="D216" s="93"/>
      <c r="E216" s="22"/>
      <c r="F216" s="22"/>
      <c r="G216" s="20"/>
    </row>
    <row r="217" spans="1:7" x14ac:dyDescent="0.25">
      <c r="A217" s="127" t="s">
        <v>2655</v>
      </c>
      <c r="B217" s="162"/>
      <c r="C217" s="163"/>
      <c r="D217" s="93"/>
      <c r="E217" s="22"/>
      <c r="F217" s="22"/>
      <c r="G217" s="20"/>
    </row>
    <row r="218" spans="1:7" x14ac:dyDescent="0.25">
      <c r="A218" s="127" t="s">
        <v>2656</v>
      </c>
      <c r="B218" s="162"/>
      <c r="C218" s="163"/>
      <c r="D218" s="93"/>
      <c r="E218" s="22"/>
      <c r="F218" s="22"/>
      <c r="G218" s="20"/>
    </row>
    <row r="219" spans="1:7" x14ac:dyDescent="0.25">
      <c r="A219" s="127" t="s">
        <v>2657</v>
      </c>
      <c r="B219" s="162"/>
      <c r="C219" s="163"/>
      <c r="D219" s="93"/>
      <c r="E219" s="22"/>
      <c r="F219" s="22"/>
      <c r="G219" s="20"/>
    </row>
    <row r="220" spans="1:7" x14ac:dyDescent="0.25">
      <c r="A220" s="127" t="s">
        <v>2658</v>
      </c>
      <c r="B220" s="162"/>
      <c r="C220" s="163"/>
      <c r="D220" s="93"/>
      <c r="E220" s="22"/>
      <c r="F220" s="22"/>
      <c r="G220" s="20"/>
    </row>
    <row r="221" spans="1:7" x14ac:dyDescent="0.25">
      <c r="A221" s="127" t="s">
        <v>2659</v>
      </c>
      <c r="B221" s="162"/>
      <c r="C221" s="163"/>
      <c r="D221" s="93"/>
      <c r="E221" s="22"/>
      <c r="F221" s="22"/>
      <c r="G221" s="20"/>
    </row>
    <row r="222" spans="1:7" x14ac:dyDescent="0.25">
      <c r="A222" s="127" t="s">
        <v>2660</v>
      </c>
      <c r="B222" s="162"/>
      <c r="C222" s="163"/>
      <c r="D222" s="93"/>
      <c r="E222" s="22"/>
      <c r="F222" s="22"/>
      <c r="G222" s="20"/>
    </row>
    <row r="223" spans="1:7" x14ac:dyDescent="0.25">
      <c r="A223" s="127" t="s">
        <v>2661</v>
      </c>
      <c r="B223" s="162"/>
      <c r="C223" s="163"/>
      <c r="D223" s="93"/>
      <c r="E223" s="22"/>
      <c r="F223" s="22"/>
      <c r="G223" s="20"/>
    </row>
    <row r="224" spans="1:7" x14ac:dyDescent="0.25">
      <c r="A224" s="127" t="s">
        <v>2662</v>
      </c>
      <c r="B224" s="162"/>
      <c r="C224" s="163"/>
      <c r="D224" s="93"/>
      <c r="E224" s="22"/>
      <c r="F224" s="22"/>
      <c r="G224" s="20"/>
    </row>
    <row r="225" spans="1:7" x14ac:dyDescent="0.25">
      <c r="A225" s="127" t="s">
        <v>2663</v>
      </c>
      <c r="B225" s="162"/>
      <c r="C225" s="163"/>
      <c r="D225" s="93"/>
      <c r="E225" s="22"/>
      <c r="F225" s="22"/>
      <c r="G225" s="20"/>
    </row>
    <row r="226" spans="1:7" x14ac:dyDescent="0.25">
      <c r="A226" s="127" t="s">
        <v>2664</v>
      </c>
      <c r="B226" s="162"/>
      <c r="C226" s="163"/>
      <c r="D226" s="93"/>
      <c r="E226" s="22"/>
      <c r="F226" s="22"/>
      <c r="G226" s="20"/>
    </row>
    <row r="227" spans="1:7" x14ac:dyDescent="0.25">
      <c r="A227" s="127" t="s">
        <v>2665</v>
      </c>
      <c r="B227" s="162"/>
      <c r="C227" s="163"/>
      <c r="D227" s="93"/>
      <c r="E227" s="22"/>
      <c r="F227" s="22"/>
      <c r="G227" s="20"/>
    </row>
    <row r="228" spans="1:7" x14ac:dyDescent="0.25">
      <c r="A228" s="127" t="s">
        <v>2666</v>
      </c>
      <c r="B228" s="162"/>
      <c r="C228" s="163"/>
      <c r="D228" s="93"/>
      <c r="E228" s="22"/>
      <c r="F228" s="22"/>
      <c r="G228" s="20"/>
    </row>
    <row r="229" spans="1:7" x14ac:dyDescent="0.25">
      <c r="A229" s="127" t="s">
        <v>2667</v>
      </c>
      <c r="B229" s="162"/>
      <c r="C229" s="163"/>
      <c r="D229" s="93"/>
      <c r="E229" s="22"/>
      <c r="F229" s="22"/>
      <c r="G229" s="20"/>
    </row>
    <row r="230" spans="1:7" x14ac:dyDescent="0.25">
      <c r="A230" s="22" t="s">
        <v>2668</v>
      </c>
      <c r="B230" s="162"/>
      <c r="C230" s="163"/>
      <c r="D230" s="93"/>
      <c r="E230" s="22"/>
      <c r="F230" s="22"/>
      <c r="G230" s="20"/>
    </row>
    <row r="231" spans="1:7" x14ac:dyDescent="0.25">
      <c r="A231" s="22" t="s">
        <v>2669</v>
      </c>
      <c r="B231" s="162"/>
      <c r="C231" s="163"/>
      <c r="D231" s="93"/>
      <c r="E231" s="22"/>
      <c r="F231" s="22"/>
      <c r="G231" s="20"/>
    </row>
    <row r="232" spans="1:7" x14ac:dyDescent="0.25">
      <c r="A232" s="22" t="s">
        <v>2670</v>
      </c>
      <c r="B232" s="162"/>
      <c r="C232" s="163"/>
      <c r="D232" s="93"/>
      <c r="E232" s="22"/>
      <c r="F232" s="22"/>
      <c r="G232" s="20"/>
    </row>
    <row r="233" spans="1:7" x14ac:dyDescent="0.25">
      <c r="A233" s="22" t="s">
        <v>2671</v>
      </c>
      <c r="B233" s="162"/>
      <c r="C233" s="163"/>
      <c r="D233" s="93"/>
      <c r="E233" s="22"/>
      <c r="F233" s="22"/>
      <c r="G233" s="20"/>
    </row>
    <row r="234" spans="1:7" x14ac:dyDescent="0.25">
      <c r="A234" s="22" t="s">
        <v>2672</v>
      </c>
      <c r="B234" s="162"/>
      <c r="C234" s="163"/>
      <c r="D234" s="93"/>
      <c r="E234" s="22"/>
      <c r="F234" s="22"/>
      <c r="G234" s="20"/>
    </row>
    <row r="235" spans="1:7" x14ac:dyDescent="0.25">
      <c r="A235" s="41"/>
      <c r="B235" s="42" t="s">
        <v>2673</v>
      </c>
      <c r="C235" s="41" t="s">
        <v>1624</v>
      </c>
      <c r="D235" s="41" t="s">
        <v>2627</v>
      </c>
      <c r="E235" s="43"/>
      <c r="F235" s="41"/>
      <c r="G235" s="41"/>
    </row>
    <row r="236" spans="1:7" x14ac:dyDescent="0.25">
      <c r="A236" s="127" t="s">
        <v>2674</v>
      </c>
      <c r="B236" s="162"/>
      <c r="C236" s="163"/>
      <c r="D236" s="93"/>
      <c r="E236" s="22"/>
      <c r="F236" s="22"/>
      <c r="G236" s="20"/>
    </row>
    <row r="237" spans="1:7" x14ac:dyDescent="0.25">
      <c r="A237" s="127" t="s">
        <v>2675</v>
      </c>
      <c r="B237" s="162"/>
      <c r="C237" s="163"/>
      <c r="D237" s="93"/>
      <c r="E237" s="22"/>
      <c r="F237" s="22"/>
      <c r="G237" s="20"/>
    </row>
    <row r="238" spans="1:7" x14ac:dyDescent="0.25">
      <c r="A238" s="127" t="s">
        <v>2676</v>
      </c>
      <c r="B238" s="162"/>
      <c r="C238" s="163"/>
      <c r="D238" s="93"/>
      <c r="E238" s="22"/>
      <c r="F238" s="22"/>
      <c r="G238" s="20"/>
    </row>
    <row r="239" spans="1:7" x14ac:dyDescent="0.25">
      <c r="A239" s="127" t="s">
        <v>2677</v>
      </c>
      <c r="B239" s="162"/>
      <c r="C239" s="163"/>
      <c r="D239" s="93"/>
      <c r="E239" s="22"/>
      <c r="F239" s="22"/>
      <c r="G239" s="20"/>
    </row>
    <row r="240" spans="1:7" x14ac:dyDescent="0.25">
      <c r="A240" s="127" t="s">
        <v>2678</v>
      </c>
      <c r="B240" s="162"/>
      <c r="C240" s="163"/>
      <c r="D240" s="93"/>
      <c r="E240" s="22"/>
      <c r="F240" s="22"/>
      <c r="G240" s="20"/>
    </row>
    <row r="241" spans="1:7" x14ac:dyDescent="0.25">
      <c r="A241" s="127" t="s">
        <v>2679</v>
      </c>
      <c r="B241" s="162"/>
      <c r="C241" s="163"/>
      <c r="D241" s="93"/>
      <c r="E241" s="22"/>
      <c r="F241" s="22"/>
      <c r="G241" s="20"/>
    </row>
    <row r="242" spans="1:7" x14ac:dyDescent="0.25">
      <c r="A242" s="127" t="s">
        <v>2680</v>
      </c>
      <c r="B242" s="162"/>
      <c r="C242" s="163"/>
      <c r="D242" s="93"/>
      <c r="E242" s="22"/>
      <c r="F242" s="22"/>
      <c r="G242" s="20"/>
    </row>
    <row r="243" spans="1:7" x14ac:dyDescent="0.25">
      <c r="A243" s="127" t="s">
        <v>2681</v>
      </c>
      <c r="B243" s="162"/>
      <c r="C243" s="163"/>
      <c r="D243" s="93"/>
      <c r="E243" s="22"/>
      <c r="F243" s="22"/>
      <c r="G243" s="20"/>
    </row>
    <row r="244" spans="1:7" x14ac:dyDescent="0.25">
      <c r="A244" s="127" t="s">
        <v>2682</v>
      </c>
      <c r="B244" s="162"/>
      <c r="C244" s="163"/>
      <c r="D244" s="93"/>
      <c r="E244" s="22"/>
      <c r="F244" s="22"/>
      <c r="G244" s="20"/>
    </row>
    <row r="245" spans="1:7" x14ac:dyDescent="0.25">
      <c r="A245" s="127" t="s">
        <v>2683</v>
      </c>
      <c r="B245" s="162"/>
      <c r="C245" s="163"/>
      <c r="D245" s="93"/>
      <c r="E245" s="22"/>
      <c r="F245" s="22"/>
      <c r="G245" s="20"/>
    </row>
    <row r="246" spans="1:7" x14ac:dyDescent="0.25">
      <c r="A246" s="127" t="s">
        <v>2684</v>
      </c>
      <c r="B246" s="162"/>
      <c r="C246" s="163"/>
      <c r="D246" s="93"/>
      <c r="E246" s="22"/>
      <c r="F246" s="22"/>
      <c r="G246" s="20"/>
    </row>
    <row r="247" spans="1:7" x14ac:dyDescent="0.25">
      <c r="A247" s="127" t="s">
        <v>2685</v>
      </c>
      <c r="B247" s="162"/>
      <c r="C247" s="163"/>
      <c r="D247" s="93"/>
      <c r="E247" s="22"/>
      <c r="F247" s="22"/>
      <c r="G247" s="20"/>
    </row>
    <row r="248" spans="1:7" x14ac:dyDescent="0.25">
      <c r="A248" s="127" t="s">
        <v>2686</v>
      </c>
      <c r="B248" s="162"/>
      <c r="C248" s="163"/>
      <c r="D248" s="93"/>
      <c r="E248" s="22"/>
      <c r="F248" s="22"/>
      <c r="G248" s="20"/>
    </row>
    <row r="249" spans="1:7" x14ac:dyDescent="0.25">
      <c r="A249" s="127" t="s">
        <v>2687</v>
      </c>
      <c r="B249" s="162"/>
      <c r="C249" s="163"/>
      <c r="D249" s="93"/>
      <c r="E249" s="22"/>
      <c r="F249" s="22"/>
      <c r="G249" s="20"/>
    </row>
    <row r="250" spans="1:7" x14ac:dyDescent="0.25">
      <c r="A250" s="127" t="s">
        <v>2688</v>
      </c>
      <c r="B250" s="162"/>
      <c r="C250" s="163"/>
      <c r="D250" s="93"/>
      <c r="E250" s="22"/>
      <c r="F250" s="22"/>
      <c r="G250" s="20"/>
    </row>
    <row r="251" spans="1:7" x14ac:dyDescent="0.25">
      <c r="A251" s="127" t="s">
        <v>2689</v>
      </c>
      <c r="B251" s="162"/>
      <c r="C251" s="163"/>
      <c r="D251" s="93"/>
      <c r="E251" s="22"/>
      <c r="F251" s="22"/>
      <c r="G251" s="20"/>
    </row>
    <row r="252" spans="1:7" x14ac:dyDescent="0.25">
      <c r="A252" s="127" t="s">
        <v>2690</v>
      </c>
      <c r="B252" s="162"/>
      <c r="C252" s="163"/>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abSelected="1" zoomScale="75" zoomScaleNormal="75" workbookViewId="0">
      <selection activeCell="C55" sqref="C55"/>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8"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3080</v>
      </c>
      <c r="C6" s="228" t="s">
        <v>3081</v>
      </c>
    </row>
    <row r="7" spans="1:3" x14ac:dyDescent="0.25">
      <c r="A7" s="1" t="s">
        <v>714</v>
      </c>
      <c r="B7" s="36" t="s">
        <v>3084</v>
      </c>
      <c r="C7" s="228" t="s">
        <v>3085</v>
      </c>
    </row>
    <row r="8" spans="1:3" x14ac:dyDescent="0.25">
      <c r="A8" s="1" t="s">
        <v>715</v>
      </c>
      <c r="B8" s="36" t="s">
        <v>3082</v>
      </c>
      <c r="C8" s="228" t="s">
        <v>3083</v>
      </c>
    </row>
    <row r="9" spans="1:3" x14ac:dyDescent="0.25">
      <c r="A9" s="1" t="s">
        <v>716</v>
      </c>
      <c r="B9" s="36" t="s">
        <v>717</v>
      </c>
      <c r="C9" s="227" t="s">
        <v>3070</v>
      </c>
    </row>
    <row r="10" spans="1:3" ht="32.1" customHeight="1" x14ac:dyDescent="0.25">
      <c r="A10" s="1" t="s">
        <v>718</v>
      </c>
      <c r="B10" s="36" t="s">
        <v>3075</v>
      </c>
      <c r="C10" s="227" t="s">
        <v>3076</v>
      </c>
    </row>
    <row r="11" spans="1:3" ht="47.25" customHeight="1" x14ac:dyDescent="0.25">
      <c r="A11" s="1" t="s">
        <v>719</v>
      </c>
      <c r="B11" s="36" t="s">
        <v>3077</v>
      </c>
      <c r="C11" s="227" t="s">
        <v>3078</v>
      </c>
    </row>
    <row r="12" spans="1:3" ht="45" x14ac:dyDescent="0.25">
      <c r="A12" s="1" t="s">
        <v>720</v>
      </c>
      <c r="B12" s="36" t="s">
        <v>721</v>
      </c>
      <c r="C12" s="227" t="s">
        <v>3073</v>
      </c>
    </row>
    <row r="13" spans="1:3" x14ac:dyDescent="0.25">
      <c r="A13" s="1" t="s">
        <v>722</v>
      </c>
      <c r="B13" s="36" t="s">
        <v>723</v>
      </c>
      <c r="C13" s="227" t="s">
        <v>3072</v>
      </c>
    </row>
    <row r="14" spans="1:3" ht="30" x14ac:dyDescent="0.25">
      <c r="A14" s="1" t="s">
        <v>724</v>
      </c>
      <c r="B14" s="36" t="s">
        <v>725</v>
      </c>
      <c r="C14" s="227" t="s">
        <v>3071</v>
      </c>
    </row>
    <row r="15" spans="1:3" x14ac:dyDescent="0.25">
      <c r="A15" s="1" t="s">
        <v>726</v>
      </c>
      <c r="B15" s="36" t="s">
        <v>727</v>
      </c>
      <c r="C15" s="227" t="s">
        <v>3074</v>
      </c>
    </row>
    <row r="16" spans="1:3" ht="30" x14ac:dyDescent="0.25">
      <c r="A16" s="1" t="s">
        <v>728</v>
      </c>
      <c r="B16" s="36" t="s">
        <v>729</v>
      </c>
      <c r="C16" s="227" t="s">
        <v>3068</v>
      </c>
    </row>
    <row r="17" spans="1:3" ht="16.899999999999999" customHeight="1" x14ac:dyDescent="0.25">
      <c r="A17" s="1" t="s">
        <v>730</v>
      </c>
      <c r="B17" s="40" t="s">
        <v>731</v>
      </c>
      <c r="C17" s="227" t="s">
        <v>3069</v>
      </c>
    </row>
    <row r="18" spans="1:3" x14ac:dyDescent="0.25">
      <c r="A18" s="1" t="s">
        <v>732</v>
      </c>
      <c r="B18" s="40" t="s">
        <v>733</v>
      </c>
      <c r="C18" s="227" t="s">
        <v>3079</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4"/>
    </row>
    <row r="22" spans="1:3" hidden="1" x14ac:dyDescent="0.25">
      <c r="A22" s="1" t="s">
        <v>736</v>
      </c>
      <c r="B22" s="124"/>
      <c r="C22" s="124"/>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6" t="s">
        <v>1491</v>
      </c>
      <c r="C32" s="112"/>
    </row>
    <row r="33" spans="1:3" hidden="1" outlineLevel="1" x14ac:dyDescent="0.25">
      <c r="A33" s="1" t="s">
        <v>751</v>
      </c>
      <c r="B33" s="125"/>
      <c r="C33" s="112"/>
    </row>
    <row r="34" spans="1:3" hidden="1" outlineLevel="1" x14ac:dyDescent="0.25">
      <c r="A34" s="1" t="s">
        <v>962</v>
      </c>
      <c r="B34" s="125"/>
      <c r="C34" s="112"/>
    </row>
    <row r="35" spans="1:3" hidden="1" outlineLevel="1" x14ac:dyDescent="0.25">
      <c r="A35" s="1" t="s">
        <v>1168</v>
      </c>
      <c r="B35" s="125"/>
      <c r="C35" s="112"/>
    </row>
    <row r="36" spans="1:3" hidden="1" outlineLevel="1" x14ac:dyDescent="0.25">
      <c r="A36" s="1" t="s">
        <v>1169</v>
      </c>
      <c r="B36" s="125"/>
      <c r="C36" s="112"/>
    </row>
    <row r="37" spans="1:3" hidden="1" outlineLevel="1" x14ac:dyDescent="0.25">
      <c r="A37" s="1" t="s">
        <v>1170</v>
      </c>
      <c r="B37" s="125"/>
      <c r="C37" s="112"/>
    </row>
    <row r="38" spans="1:3" hidden="1" outlineLevel="1" x14ac:dyDescent="0.25">
      <c r="A38" s="1" t="s">
        <v>1171</v>
      </c>
      <c r="B38" s="125"/>
      <c r="C38" s="112"/>
    </row>
    <row r="39" spans="1:3" hidden="1" outlineLevel="1" x14ac:dyDescent="0.25">
      <c r="A39" s="1" t="s">
        <v>1172</v>
      </c>
      <c r="B39" s="125"/>
      <c r="C39" s="112"/>
    </row>
    <row r="40" spans="1:3" hidden="1" outlineLevel="1" x14ac:dyDescent="0.25">
      <c r="A40" s="1" t="s">
        <v>1173</v>
      </c>
      <c r="B40"/>
      <c r="C40" s="112"/>
    </row>
    <row r="41" spans="1:3" hidden="1" outlineLevel="1" x14ac:dyDescent="0.25">
      <c r="A41" s="1" t="s">
        <v>1174</v>
      </c>
      <c r="B41" s="125"/>
      <c r="C41" s="112"/>
    </row>
    <row r="42" spans="1:3" hidden="1" outlineLevel="1" x14ac:dyDescent="0.25">
      <c r="A42" s="1" t="s">
        <v>1175</v>
      </c>
      <c r="B42" s="125"/>
      <c r="C42" s="112"/>
    </row>
    <row r="43" spans="1:3" hidden="1" outlineLevel="1" x14ac:dyDescent="0.25">
      <c r="A43" s="1" t="s">
        <v>1176</v>
      </c>
      <c r="B43" s="125"/>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6" t="s">
        <v>1499</v>
      </c>
      <c r="C48" s="112" t="s">
        <v>932</v>
      </c>
    </row>
    <row r="49" spans="1:3" hidden="1" outlineLevel="1" x14ac:dyDescent="0.25">
      <c r="A49" s="1" t="s">
        <v>755</v>
      </c>
      <c r="B49" s="114"/>
      <c r="C49" s="112"/>
    </row>
    <row r="50" spans="1:3" hidden="1" outlineLevel="1" x14ac:dyDescent="0.25">
      <c r="A50" s="1" t="s">
        <v>756</v>
      </c>
      <c r="B50" s="126"/>
      <c r="C50" s="112"/>
    </row>
    <row r="51" spans="1:3" ht="18.75" x14ac:dyDescent="0.25">
      <c r="A51" s="33"/>
      <c r="B51" s="33" t="s">
        <v>1159</v>
      </c>
      <c r="C51" s="67" t="s">
        <v>975</v>
      </c>
    </row>
    <row r="52" spans="1:3" x14ac:dyDescent="0.25">
      <c r="A52" s="1" t="s">
        <v>1162</v>
      </c>
      <c r="B52" s="36" t="s">
        <v>753</v>
      </c>
      <c r="C52" s="22"/>
    </row>
    <row r="53" spans="1:3" x14ac:dyDescent="0.25">
      <c r="A53" s="1" t="s">
        <v>1163</v>
      </c>
      <c r="B53" s="126"/>
      <c r="C53" s="181"/>
    </row>
    <row r="54" spans="1:3" x14ac:dyDescent="0.25">
      <c r="A54" s="1" t="s">
        <v>1164</v>
      </c>
      <c r="B54" s="126"/>
      <c r="C54" s="181"/>
    </row>
    <row r="55" spans="1:3" x14ac:dyDescent="0.25">
      <c r="A55" s="1" t="s">
        <v>1165</v>
      </c>
      <c r="B55" s="126"/>
      <c r="C55" s="181"/>
    </row>
    <row r="56" spans="1:3" x14ac:dyDescent="0.25">
      <c r="A56" s="1" t="s">
        <v>1166</v>
      </c>
      <c r="B56" s="126"/>
      <c r="C56" s="181"/>
    </row>
    <row r="57" spans="1:3" x14ac:dyDescent="0.25">
      <c r="A57" s="1" t="s">
        <v>1167</v>
      </c>
      <c r="B57" s="126"/>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3"/>
      <c r="C2" s="184"/>
      <c r="D2" s="184"/>
      <c r="E2" s="184"/>
      <c r="F2" s="184"/>
      <c r="G2" s="184"/>
      <c r="H2" s="184"/>
      <c r="I2" s="184"/>
      <c r="J2" s="185"/>
    </row>
    <row r="3" spans="2:10" x14ac:dyDescent="0.25">
      <c r="B3" s="186"/>
      <c r="D3" s="199" t="s">
        <v>3086</v>
      </c>
      <c r="E3" s="199"/>
      <c r="F3" s="199"/>
      <c r="G3" s="199"/>
      <c r="H3" s="199"/>
      <c r="J3" s="187"/>
    </row>
    <row r="4" spans="2:10" ht="48.75" customHeight="1" x14ac:dyDescent="0.25">
      <c r="B4" s="186"/>
      <c r="D4" s="199"/>
      <c r="E4" s="199"/>
      <c r="F4" s="199"/>
      <c r="G4" s="199"/>
      <c r="H4" s="199"/>
      <c r="J4" s="187"/>
    </row>
    <row r="5" spans="2:10" x14ac:dyDescent="0.25">
      <c r="B5" s="186"/>
      <c r="E5" s="188"/>
      <c r="F5" s="189"/>
      <c r="J5" s="187"/>
    </row>
    <row r="6" spans="2:10" x14ac:dyDescent="0.25">
      <c r="B6" s="186"/>
      <c r="D6" s="200" t="s">
        <v>3087</v>
      </c>
      <c r="E6" s="200"/>
      <c r="F6" s="200"/>
      <c r="G6" s="200"/>
      <c r="H6" s="200"/>
      <c r="J6" s="187"/>
    </row>
    <row r="7" spans="2:10" x14ac:dyDescent="0.25">
      <c r="B7" s="186"/>
      <c r="F7" s="190"/>
      <c r="J7" s="187"/>
    </row>
    <row r="8" spans="2:10" x14ac:dyDescent="0.25">
      <c r="B8" s="186"/>
      <c r="J8" s="187"/>
    </row>
    <row r="9" spans="2:10" x14ac:dyDescent="0.25">
      <c r="B9" s="191"/>
      <c r="C9" s="192"/>
      <c r="D9" s="192"/>
      <c r="E9" s="192"/>
      <c r="F9" s="192"/>
      <c r="G9" s="192"/>
      <c r="H9" s="192"/>
      <c r="I9" s="192"/>
      <c r="J9" s="19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1" t="s">
        <v>1508</v>
      </c>
      <c r="B1" s="201"/>
      <c r="C1" s="22"/>
      <c r="D1" s="22"/>
      <c r="E1" s="22"/>
      <c r="F1" s="22"/>
      <c r="G1" s="22"/>
    </row>
    <row r="2" spans="1:7" ht="31.5" x14ac:dyDescent="0.25">
      <c r="A2" s="19" t="s">
        <v>1509</v>
      </c>
      <c r="B2" s="19"/>
      <c r="C2" s="20"/>
      <c r="D2" s="20"/>
      <c r="E2" s="20"/>
      <c r="F2" s="128"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2994</v>
      </c>
      <c r="C15" s="39" t="s">
        <v>2995</v>
      </c>
      <c r="D15" s="39" t="s">
        <v>3088</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3089</v>
      </c>
      <c r="C18" s="39" t="s">
        <v>2958</v>
      </c>
      <c r="D18" s="39"/>
      <c r="E18" s="28"/>
      <c r="F18" s="28"/>
      <c r="G18" s="28"/>
    </row>
    <row r="19" spans="1:7" ht="30" x14ac:dyDescent="0.25">
      <c r="A19" s="22" t="s">
        <v>1527</v>
      </c>
      <c r="B19" s="39" t="s">
        <v>1528</v>
      </c>
      <c r="C19" s="39" t="s">
        <v>2972</v>
      </c>
      <c r="D19" s="39" t="s">
        <v>3090</v>
      </c>
      <c r="E19" s="28"/>
      <c r="F19" s="28"/>
      <c r="G19" s="28"/>
    </row>
    <row r="20" spans="1:7" x14ac:dyDescent="0.25">
      <c r="A20" s="22" t="s">
        <v>1529</v>
      </c>
      <c r="B20" s="39" t="s">
        <v>1530</v>
      </c>
      <c r="C20" s="39" t="s">
        <v>2981</v>
      </c>
      <c r="D20" s="39" t="s">
        <v>3091</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2978</v>
      </c>
      <c r="D24" s="39" t="s">
        <v>3092</v>
      </c>
      <c r="E24" s="28"/>
      <c r="F24" s="28"/>
      <c r="G24" s="28"/>
    </row>
    <row r="25" spans="1:7" x14ac:dyDescent="0.25">
      <c r="A25" s="22" t="s">
        <v>1539</v>
      </c>
      <c r="B25" s="37" t="s">
        <v>2974</v>
      </c>
      <c r="C25" s="39" t="s">
        <v>2958</v>
      </c>
      <c r="D25" s="39"/>
      <c r="E25" s="28"/>
      <c r="F25" s="28"/>
      <c r="G25" s="28"/>
    </row>
    <row r="26" spans="1:7" hidden="1" x14ac:dyDescent="0.25">
      <c r="A26" s="22" t="s">
        <v>1540</v>
      </c>
      <c r="B26" s="137" t="s">
        <v>2977</v>
      </c>
      <c r="C26" s="112" t="s">
        <v>2978</v>
      </c>
      <c r="D26" s="112" t="s">
        <v>3092</v>
      </c>
      <c r="E26" s="28"/>
      <c r="F26" s="28"/>
      <c r="G26" s="28"/>
    </row>
    <row r="27" spans="1:7" hidden="1" x14ac:dyDescent="0.25">
      <c r="A27" s="22" t="s">
        <v>1541</v>
      </c>
      <c r="B27" s="137" t="s">
        <v>2980</v>
      </c>
      <c r="C27" s="112" t="s">
        <v>2981</v>
      </c>
      <c r="D27" s="112" t="s">
        <v>3091</v>
      </c>
      <c r="E27" s="28"/>
      <c r="F27" s="28"/>
      <c r="G27" s="28"/>
    </row>
    <row r="28" spans="1:7" hidden="1" x14ac:dyDescent="0.25">
      <c r="A28" s="22" t="s">
        <v>1542</v>
      </c>
      <c r="B28" s="137" t="s">
        <v>2992</v>
      </c>
      <c r="C28" s="112" t="s">
        <v>2993</v>
      </c>
      <c r="D28" s="112"/>
      <c r="E28" s="28"/>
      <c r="F28" s="28"/>
      <c r="G28" s="28"/>
    </row>
    <row r="29" spans="1:7" hidden="1" x14ac:dyDescent="0.25">
      <c r="A29" s="22" t="s">
        <v>1543</v>
      </c>
      <c r="B29" s="137" t="s">
        <v>2989</v>
      </c>
      <c r="C29" s="112" t="s">
        <v>2990</v>
      </c>
      <c r="D29" s="112" t="s">
        <v>3093</v>
      </c>
      <c r="E29" s="28"/>
      <c r="F29" s="28"/>
      <c r="G29" s="28"/>
    </row>
    <row r="30" spans="1:7" hidden="1" x14ac:dyDescent="0.25">
      <c r="A30" s="22" t="s">
        <v>1544</v>
      </c>
      <c r="B30" s="137" t="s">
        <v>2973</v>
      </c>
      <c r="C30" s="112" t="s">
        <v>2958</v>
      </c>
      <c r="D30" s="112"/>
      <c r="E30" s="28"/>
      <c r="F30" s="28"/>
      <c r="G30" s="28"/>
    </row>
    <row r="31" spans="1:7" hidden="1" x14ac:dyDescent="0.25">
      <c r="A31" s="22" t="s">
        <v>1545</v>
      </c>
      <c r="B31" s="137" t="s">
        <v>2982</v>
      </c>
      <c r="C31" s="112" t="s">
        <v>2983</v>
      </c>
      <c r="D31" s="112" t="s">
        <v>3094</v>
      </c>
      <c r="E31" s="28"/>
      <c r="F31" s="28"/>
      <c r="G31" s="28"/>
    </row>
    <row r="32" spans="1:7" hidden="1" x14ac:dyDescent="0.25">
      <c r="A32" s="22" t="s">
        <v>1546</v>
      </c>
      <c r="B32" s="137" t="s">
        <v>2985</v>
      </c>
      <c r="C32" s="112" t="s">
        <v>2986</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8"/>
      <c r="G35" s="138"/>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6.8730666666666664</v>
      </c>
      <c r="D75" s="22"/>
      <c r="E75" s="22"/>
      <c r="F75" s="22"/>
      <c r="G75" s="22"/>
    </row>
    <row r="76" spans="1:7" x14ac:dyDescent="0.25">
      <c r="A76" s="22" t="s">
        <v>1616</v>
      </c>
      <c r="B76" s="22" t="s">
        <v>1617</v>
      </c>
      <c r="C76" s="97">
        <v>23.878933333333332</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3095</v>
      </c>
      <c r="C82" s="107">
        <v>1.57821E-3</v>
      </c>
      <c r="D82" s="107" t="str">
        <f t="shared" ref="D82:D87" si="0">IF(C82="","","ND2")</f>
        <v>ND2</v>
      </c>
      <c r="E82" s="107" t="str">
        <f t="shared" ref="E82:E87" si="1">IF(C82="","","ND2")</f>
        <v>ND2</v>
      </c>
      <c r="F82" s="107" t="str">
        <f t="shared" ref="F82:F87" si="2">IF(C82="","","ND2")</f>
        <v>ND2</v>
      </c>
      <c r="G82" s="107">
        <f t="shared" ref="G82:G87" si="3">IF(C82="","",C82)</f>
        <v>1.57821E-3</v>
      </c>
    </row>
    <row r="83" spans="1:7" x14ac:dyDescent="0.25">
      <c r="A83" s="22" t="s">
        <v>1627</v>
      </c>
      <c r="B83" s="22" t="s">
        <v>3096</v>
      </c>
      <c r="C83" s="107">
        <v>1.5576000000000001E-4</v>
      </c>
      <c r="D83" s="107" t="str">
        <f t="shared" si="0"/>
        <v>ND2</v>
      </c>
      <c r="E83" s="107" t="str">
        <f t="shared" si="1"/>
        <v>ND2</v>
      </c>
      <c r="F83" s="107" t="str">
        <f t="shared" si="2"/>
        <v>ND2</v>
      </c>
      <c r="G83" s="107">
        <f t="shared" si="3"/>
        <v>1.5576000000000001E-4</v>
      </c>
    </row>
    <row r="84" spans="1:7" x14ac:dyDescent="0.25">
      <c r="A84" s="22" t="s">
        <v>1628</v>
      </c>
      <c r="B84" s="22" t="s">
        <v>3097</v>
      </c>
      <c r="C84" s="107">
        <v>2.5340000000000001E-5</v>
      </c>
      <c r="D84" s="107" t="str">
        <f t="shared" si="0"/>
        <v>ND2</v>
      </c>
      <c r="E84" s="107" t="str">
        <f t="shared" si="1"/>
        <v>ND2</v>
      </c>
      <c r="F84" s="107" t="str">
        <f t="shared" si="2"/>
        <v>ND2</v>
      </c>
      <c r="G84" s="107">
        <f t="shared" si="3"/>
        <v>2.5340000000000001E-5</v>
      </c>
    </row>
    <row r="85" spans="1:7" x14ac:dyDescent="0.25">
      <c r="A85" s="22" t="s">
        <v>1629</v>
      </c>
      <c r="B85" s="22" t="s">
        <v>3098</v>
      </c>
      <c r="C85" s="107">
        <v>0</v>
      </c>
      <c r="D85" s="107" t="str">
        <f t="shared" si="0"/>
        <v>ND2</v>
      </c>
      <c r="E85" s="107" t="str">
        <f t="shared" si="1"/>
        <v>ND2</v>
      </c>
      <c r="F85" s="107" t="str">
        <f t="shared" si="2"/>
        <v>ND2</v>
      </c>
      <c r="G85" s="107">
        <f t="shared" si="3"/>
        <v>0</v>
      </c>
    </row>
    <row r="86" spans="1:7" x14ac:dyDescent="0.25">
      <c r="A86" s="22" t="s">
        <v>1630</v>
      </c>
      <c r="B86" s="22" t="s">
        <v>3099</v>
      </c>
      <c r="C86" s="107">
        <v>0</v>
      </c>
      <c r="D86" s="107" t="str">
        <f t="shared" si="0"/>
        <v>ND2</v>
      </c>
      <c r="E86" s="107" t="str">
        <f t="shared" si="1"/>
        <v>ND2</v>
      </c>
      <c r="F86" s="107" t="str">
        <f t="shared" si="2"/>
        <v>ND2</v>
      </c>
      <c r="G86" s="107">
        <f t="shared" si="3"/>
        <v>0</v>
      </c>
    </row>
    <row r="87" spans="1:7" hidden="1" x14ac:dyDescent="0.25">
      <c r="A87" s="22" t="s">
        <v>1631</v>
      </c>
      <c r="B87" s="22" t="s">
        <v>3100</v>
      </c>
      <c r="C87" s="22">
        <v>0.99824069000000004</v>
      </c>
      <c r="D87" s="22" t="str">
        <f t="shared" si="0"/>
        <v>ND2</v>
      </c>
      <c r="E87" s="22" t="str">
        <f t="shared" si="1"/>
        <v>ND2</v>
      </c>
      <c r="F87" s="22" t="str">
        <f t="shared" si="2"/>
        <v>ND2</v>
      </c>
      <c r="G87" s="22">
        <f t="shared" si="3"/>
        <v>0.99824069000000004</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AC2B8-77D1-42CF-92E2-C5DCB1BAF640}"/>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Kevin Bastiaenen</cp:lastModifiedBy>
  <cp:lastPrinted>2024-07-08T08:36:51Z</cp:lastPrinted>
  <dcterms:created xsi:type="dcterms:W3CDTF">2025-08-26T09:50:56Z</dcterms:created>
  <dcterms:modified xsi:type="dcterms:W3CDTF">2025-08-26T10:49:06Z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