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06\Draft\"/>
    </mc:Choice>
  </mc:AlternateContent>
  <xr:revisionPtr revIDLastSave="0" documentId="13_ncr:1_{F4475A78-816F-4FB2-A7A9-E8CAE4EBB30B}" xr6:coauthVersionLast="47" xr6:coauthVersionMax="47" xr10:uidLastSave="{00000000-0000-0000-0000-000000000000}"/>
  <bookViews>
    <workbookView xWindow="-120" yWindow="-120" windowWidth="29040" windowHeight="158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3" i="22"/>
  <c r="H24" i="22"/>
  <c r="H25" i="22"/>
  <c r="H26" i="22"/>
  <c r="G26" i="22"/>
  <c r="F26" i="22"/>
  <c r="E26" i="22"/>
  <c r="D26" i="22"/>
  <c r="C26" i="22"/>
  <c r="F28" i="9"/>
  <c r="G17" i="22"/>
  <c r="C15" i="9"/>
  <c r="F17" i="22"/>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32" i="24"/>
  <c r="G33" i="24"/>
  <c r="G34" i="24"/>
  <c r="G35" i="24"/>
  <c r="G36" i="24"/>
  <c r="G37" i="24"/>
  <c r="G38" i="24"/>
  <c r="G39" i="24"/>
  <c r="G40"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11" i="24"/>
  <c r="G16" i="24"/>
  <c r="G21" i="24"/>
  <c r="G22" i="24"/>
  <c r="F11" i="24"/>
  <c r="F16" i="24"/>
  <c r="F21" i="24"/>
  <c r="F22" i="24"/>
  <c r="D22" i="24"/>
  <c r="C22" i="24"/>
  <c r="G636" i="19"/>
  <c r="G635" i="19"/>
  <c r="D635" i="19"/>
  <c r="C635" i="19"/>
  <c r="G634" i="19"/>
  <c r="G633" i="19"/>
  <c r="G632" i="19"/>
  <c r="G631" i="19"/>
  <c r="G630" i="19"/>
  <c r="G629" i="19"/>
  <c r="G628" i="19"/>
  <c r="G627" i="19"/>
  <c r="G626" i="19"/>
  <c r="G625" i="19"/>
  <c r="G624" i="19"/>
  <c r="G623" i="19"/>
  <c r="G622" i="19"/>
  <c r="G621"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D403" i="19"/>
  <c r="C403" i="19"/>
  <c r="G402" i="19"/>
  <c r="G401" i="19"/>
  <c r="G400" i="19"/>
  <c r="G399" i="19"/>
  <c r="G398" i="19"/>
  <c r="G397" i="19"/>
  <c r="G396" i="19"/>
  <c r="G395"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18" i="19"/>
  <c r="G319" i="19"/>
  <c r="G320" i="19"/>
  <c r="G321" i="19"/>
  <c r="G322" i="19"/>
  <c r="G323" i="19"/>
  <c r="G324" i="19"/>
  <c r="G325" i="19"/>
  <c r="G326" i="19"/>
  <c r="C326" i="19"/>
  <c r="F318" i="19"/>
  <c r="F319" i="19"/>
  <c r="F320" i="19"/>
  <c r="F321" i="19"/>
  <c r="F322" i="19"/>
  <c r="F323" i="19"/>
  <c r="F324" i="19"/>
  <c r="F325" i="19"/>
  <c r="F326" i="19"/>
  <c r="G317" i="19"/>
  <c r="F317" i="19"/>
  <c r="G316" i="19"/>
  <c r="F316" i="19"/>
  <c r="G315" i="19"/>
  <c r="F315" i="19"/>
  <c r="G314" i="19"/>
  <c r="F314" i="19"/>
  <c r="G313" i="19"/>
  <c r="F313" i="19"/>
  <c r="G312" i="19"/>
  <c r="F312" i="19"/>
  <c r="G311" i="19"/>
  <c r="F311" i="19"/>
  <c r="G310" i="19"/>
  <c r="F310" i="19"/>
  <c r="G309" i="19"/>
  <c r="F309" i="19"/>
  <c r="G308" i="19"/>
  <c r="F308"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38" i="19"/>
  <c r="F37" i="19"/>
  <c r="F36" i="19"/>
  <c r="F35" i="19"/>
  <c r="F34" i="19"/>
  <c r="F33" i="19"/>
  <c r="F32" i="19"/>
  <c r="F31" i="19"/>
  <c r="F30" i="19"/>
  <c r="F26" i="19"/>
  <c r="F27" i="19"/>
  <c r="F28" i="19"/>
  <c r="F29" i="19"/>
  <c r="G15" i="19"/>
  <c r="G16" i="19"/>
  <c r="G17" i="19"/>
  <c r="G18" i="19"/>
  <c r="F15" i="19"/>
  <c r="F16" i="19"/>
  <c r="F17" i="19"/>
  <c r="F18"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D372" i="9"/>
  <c r="G368" i="9"/>
  <c r="G369" i="9"/>
  <c r="G370" i="9"/>
  <c r="G371" i="9"/>
  <c r="G372" i="9"/>
  <c r="C372" i="9"/>
  <c r="F368" i="9"/>
  <c r="F369" i="9"/>
  <c r="F370" i="9"/>
  <c r="F371" i="9"/>
  <c r="F372" i="9"/>
  <c r="D365" i="9"/>
  <c r="G358" i="9"/>
  <c r="G359" i="9"/>
  <c r="G360" i="9"/>
  <c r="G361" i="9"/>
  <c r="G362" i="9"/>
  <c r="G363" i="9"/>
  <c r="G364" i="9"/>
  <c r="G365" i="9"/>
  <c r="C365" i="9"/>
  <c r="F358" i="9"/>
  <c r="F359" i="9"/>
  <c r="F360" i="9"/>
  <c r="F361" i="9"/>
  <c r="F362" i="9"/>
  <c r="F363" i="9"/>
  <c r="F364" i="9"/>
  <c r="F365" i="9"/>
  <c r="D346" i="9"/>
  <c r="G333" i="9"/>
  <c r="G334" i="9"/>
  <c r="G335" i="9"/>
  <c r="G336" i="9"/>
  <c r="G337" i="9"/>
  <c r="G338" i="9"/>
  <c r="G339" i="9"/>
  <c r="G340" i="9"/>
  <c r="G341" i="9"/>
  <c r="G342" i="9"/>
  <c r="G343" i="9"/>
  <c r="G344" i="9"/>
  <c r="G345" i="9"/>
  <c r="G346" i="9"/>
  <c r="C346" i="9"/>
  <c r="F333" i="9"/>
  <c r="F334" i="9"/>
  <c r="F335" i="9"/>
  <c r="F336" i="9"/>
  <c r="F337" i="9"/>
  <c r="F338" i="9"/>
  <c r="F339" i="9"/>
  <c r="F340" i="9"/>
  <c r="F341" i="9"/>
  <c r="F342" i="9"/>
  <c r="F343" i="9"/>
  <c r="F344" i="9"/>
  <c r="F345" i="9"/>
  <c r="F346" i="9"/>
  <c r="D328" i="9"/>
  <c r="G310" i="9"/>
  <c r="G311" i="9"/>
  <c r="G312" i="9"/>
  <c r="G313" i="9"/>
  <c r="G314" i="9"/>
  <c r="G315" i="9"/>
  <c r="G316" i="9"/>
  <c r="G317" i="9"/>
  <c r="G318" i="9"/>
  <c r="G319" i="9"/>
  <c r="G320" i="9"/>
  <c r="G321" i="9"/>
  <c r="G322" i="9"/>
  <c r="G323" i="9"/>
  <c r="G324" i="9"/>
  <c r="G325" i="9"/>
  <c r="G326" i="9"/>
  <c r="G327" i="9"/>
  <c r="G328" i="9"/>
  <c r="C328" i="9"/>
  <c r="F310" i="9"/>
  <c r="F311" i="9"/>
  <c r="F312" i="9"/>
  <c r="F313" i="9"/>
  <c r="F314" i="9"/>
  <c r="F315" i="9"/>
  <c r="F316" i="9"/>
  <c r="F317" i="9"/>
  <c r="F318" i="9"/>
  <c r="F319" i="9"/>
  <c r="F320" i="9"/>
  <c r="F321" i="9"/>
  <c r="F322" i="9"/>
  <c r="F323" i="9"/>
  <c r="F324" i="9"/>
  <c r="F325" i="9"/>
  <c r="F326" i="9"/>
  <c r="F327" i="9"/>
  <c r="F328" i="9"/>
  <c r="D305" i="9"/>
  <c r="G287" i="9"/>
  <c r="G288" i="9"/>
  <c r="G289" i="9"/>
  <c r="G290" i="9"/>
  <c r="G291" i="9"/>
  <c r="G292" i="9"/>
  <c r="G293" i="9"/>
  <c r="G294" i="9"/>
  <c r="G295" i="9"/>
  <c r="G296" i="9"/>
  <c r="G297" i="9"/>
  <c r="G298" i="9"/>
  <c r="G299" i="9"/>
  <c r="G300" i="9"/>
  <c r="G301" i="9"/>
  <c r="G302" i="9"/>
  <c r="G303" i="9"/>
  <c r="G304" i="9"/>
  <c r="G305" i="9"/>
  <c r="C305" i="9"/>
  <c r="F287" i="9"/>
  <c r="F288" i="9"/>
  <c r="F289" i="9"/>
  <c r="F290" i="9"/>
  <c r="F291" i="9"/>
  <c r="F292" i="9"/>
  <c r="F293" i="9"/>
  <c r="F294" i="9"/>
  <c r="F295" i="9"/>
  <c r="F296" i="9"/>
  <c r="F297" i="9"/>
  <c r="F298" i="9"/>
  <c r="F299" i="9"/>
  <c r="F300" i="9"/>
  <c r="F301" i="9"/>
  <c r="F302" i="9"/>
  <c r="F303" i="9"/>
  <c r="F304" i="9"/>
  <c r="F305" i="9"/>
  <c r="D249" i="9"/>
  <c r="G255" i="9"/>
  <c r="C249" i="9"/>
  <c r="F255" i="9"/>
  <c r="G254" i="9"/>
  <c r="F254" i="9"/>
  <c r="G253" i="9"/>
  <c r="F253" i="9"/>
  <c r="G252" i="9"/>
  <c r="F252" i="9"/>
  <c r="G251" i="9"/>
  <c r="F251" i="9"/>
  <c r="G250" i="9"/>
  <c r="F250" i="9"/>
  <c r="G241" i="9"/>
  <c r="G242" i="9"/>
  <c r="G243" i="9"/>
  <c r="G244" i="9"/>
  <c r="G245" i="9"/>
  <c r="G246" i="9"/>
  <c r="G247" i="9"/>
  <c r="G248" i="9"/>
  <c r="G249" i="9"/>
  <c r="F241" i="9"/>
  <c r="F242" i="9"/>
  <c r="F243" i="9"/>
  <c r="F244" i="9"/>
  <c r="F245" i="9"/>
  <c r="F246" i="9"/>
  <c r="F247" i="9"/>
  <c r="F248" i="9"/>
  <c r="F249" i="9"/>
  <c r="D227" i="9"/>
  <c r="G233" i="9"/>
  <c r="C227" i="9"/>
  <c r="F233" i="9"/>
  <c r="G232" i="9"/>
  <c r="F232" i="9"/>
  <c r="G231" i="9"/>
  <c r="F231" i="9"/>
  <c r="G230" i="9"/>
  <c r="F230" i="9"/>
  <c r="G229" i="9"/>
  <c r="F229" i="9"/>
  <c r="G228" i="9"/>
  <c r="F228" i="9"/>
  <c r="G219" i="9"/>
  <c r="G220" i="9"/>
  <c r="G221" i="9"/>
  <c r="G222" i="9"/>
  <c r="G223" i="9"/>
  <c r="G224" i="9"/>
  <c r="G225" i="9"/>
  <c r="G226" i="9"/>
  <c r="G227" i="9"/>
  <c r="F219" i="9"/>
  <c r="F220" i="9"/>
  <c r="F221" i="9"/>
  <c r="F222" i="9"/>
  <c r="F223" i="9"/>
  <c r="F224" i="9"/>
  <c r="F225" i="9"/>
  <c r="F226" i="9"/>
  <c r="F227"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D28" i="9"/>
  <c r="F26" i="9"/>
  <c r="F25" i="9"/>
  <c r="F24" i="9"/>
  <c r="F23" i="9"/>
  <c r="F22" i="9"/>
  <c r="F21" i="9"/>
  <c r="F20" i="9"/>
  <c r="F19" i="9"/>
  <c r="F18" i="9"/>
  <c r="F17" i="9"/>
  <c r="F16" i="9"/>
  <c r="F12" i="9"/>
  <c r="F13" i="9"/>
  <c r="F14" i="9"/>
  <c r="F15" i="9"/>
  <c r="F307" i="8"/>
  <c r="D307" i="8"/>
  <c r="C307" i="8"/>
  <c r="C304" i="8"/>
  <c r="C303" i="8"/>
  <c r="C302" i="8"/>
  <c r="C298" i="8"/>
  <c r="C297" i="8"/>
  <c r="C296" i="8"/>
  <c r="F295" i="8"/>
  <c r="D295" i="8"/>
  <c r="C295" i="8"/>
  <c r="G293" i="8"/>
  <c r="F293" i="8"/>
  <c r="D293" i="8"/>
  <c r="C293" i="8"/>
  <c r="C292" i="8"/>
  <c r="D291" i="8"/>
  <c r="C291" i="8"/>
  <c r="C289" i="8"/>
  <c r="C288" i="8"/>
  <c r="G227" i="8"/>
  <c r="F227" i="8"/>
  <c r="G226" i="8"/>
  <c r="F226" i="8"/>
  <c r="G225" i="8"/>
  <c r="F225" i="8"/>
  <c r="G224" i="8"/>
  <c r="F224" i="8"/>
  <c r="G223" i="8"/>
  <c r="F223" i="8"/>
  <c r="G222" i="8"/>
  <c r="F222" i="8"/>
  <c r="G221" i="8"/>
  <c r="F221" i="8"/>
  <c r="G217" i="8"/>
  <c r="G218" i="8"/>
  <c r="G219" i="8"/>
  <c r="G220" i="8"/>
  <c r="F217" i="8"/>
  <c r="F218" i="8"/>
  <c r="F219" i="8"/>
  <c r="F220" i="8"/>
  <c r="C220" i="8"/>
  <c r="C208" i="8"/>
  <c r="F215" i="8"/>
  <c r="F214" i="8"/>
  <c r="F213" i="8"/>
  <c r="F212" i="8"/>
  <c r="F211" i="8"/>
  <c r="F210" i="8"/>
  <c r="F209" i="8"/>
  <c r="F193" i="8"/>
  <c r="F194" i="8"/>
  <c r="F195" i="8"/>
  <c r="F196" i="8"/>
  <c r="F197" i="8"/>
  <c r="F198" i="8"/>
  <c r="F199" i="8"/>
  <c r="F200" i="8"/>
  <c r="F201" i="8"/>
  <c r="F202" i="8"/>
  <c r="F203" i="8"/>
  <c r="F204" i="8"/>
  <c r="F205" i="8"/>
  <c r="F206" i="8"/>
  <c r="F208" i="8"/>
  <c r="F207" i="8"/>
  <c r="C207" i="8"/>
  <c r="C179" i="8"/>
  <c r="F187" i="8"/>
  <c r="F186" i="8"/>
  <c r="F185" i="8"/>
  <c r="F184" i="8"/>
  <c r="F183" i="8"/>
  <c r="F182" i="8"/>
  <c r="F181" i="8"/>
  <c r="F180" i="8"/>
  <c r="F174" i="8"/>
  <c r="F175" i="8"/>
  <c r="F176" i="8"/>
  <c r="F177" i="8"/>
  <c r="F178" i="8"/>
  <c r="F179" i="8"/>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G136" i="8"/>
  <c r="F136" i="8"/>
  <c r="G135" i="8"/>
  <c r="F135" i="8"/>
  <c r="G134" i="8"/>
  <c r="F134" i="8"/>
  <c r="G133" i="8"/>
  <c r="F133" i="8"/>
  <c r="G132" i="8"/>
  <c r="F132" i="8"/>
  <c r="G131" i="8"/>
  <c r="F131" i="8"/>
  <c r="D130" i="8"/>
  <c r="G112" i="8"/>
  <c r="G113" i="8"/>
  <c r="G114" i="8"/>
  <c r="G115" i="8"/>
  <c r="G116" i="8"/>
  <c r="G117" i="8"/>
  <c r="G118" i="8"/>
  <c r="G119" i="8"/>
  <c r="G120" i="8"/>
  <c r="G121" i="8"/>
  <c r="G122" i="8"/>
  <c r="G123" i="8"/>
  <c r="G124" i="8"/>
  <c r="G125" i="8"/>
  <c r="G126" i="8"/>
  <c r="G127" i="8"/>
  <c r="G128" i="8"/>
  <c r="G129" i="8"/>
  <c r="G130" i="8"/>
  <c r="C130" i="8"/>
  <c r="F112" i="8"/>
  <c r="F113" i="8"/>
  <c r="F114" i="8"/>
  <c r="F115" i="8"/>
  <c r="F116" i="8"/>
  <c r="F117" i="8"/>
  <c r="F118" i="8"/>
  <c r="F119" i="8"/>
  <c r="F120" i="8"/>
  <c r="F121" i="8"/>
  <c r="F122" i="8"/>
  <c r="F123" i="8"/>
  <c r="F124" i="8"/>
  <c r="F125" i="8"/>
  <c r="F126" i="8"/>
  <c r="F127" i="8"/>
  <c r="F128" i="8"/>
  <c r="F129" i="8"/>
  <c r="F130" i="8"/>
  <c r="D93" i="8"/>
  <c r="D94" i="8"/>
  <c r="D95" i="8"/>
  <c r="D96" i="8"/>
  <c r="D97" i="8"/>
  <c r="D98" i="8"/>
  <c r="D99" i="8"/>
  <c r="D100" i="8"/>
  <c r="G105" i="8"/>
  <c r="C100" i="8"/>
  <c r="F105" i="8"/>
  <c r="D105" i="8"/>
  <c r="G104" i="8"/>
  <c r="F104" i="8"/>
  <c r="D104" i="8"/>
  <c r="G103" i="8"/>
  <c r="F103" i="8"/>
  <c r="D103" i="8"/>
  <c r="G102" i="8"/>
  <c r="F102" i="8"/>
  <c r="D102" i="8"/>
  <c r="G101" i="8"/>
  <c r="F101" i="8"/>
  <c r="D101" i="8"/>
  <c r="G93" i="8"/>
  <c r="G94" i="8"/>
  <c r="G95" i="8"/>
  <c r="G96" i="8"/>
  <c r="G97" i="8"/>
  <c r="G98" i="8"/>
  <c r="G99" i="8"/>
  <c r="G100" i="8"/>
  <c r="F93" i="8"/>
  <c r="F94" i="8"/>
  <c r="F95" i="8"/>
  <c r="F96" i="8"/>
  <c r="F97" i="8"/>
  <c r="F98" i="8"/>
  <c r="F99" i="8"/>
  <c r="F100" i="8"/>
  <c r="D82" i="8"/>
  <c r="G82" i="8"/>
  <c r="C77" i="8"/>
  <c r="F82" i="8"/>
  <c r="D81" i="8"/>
  <c r="G81" i="8"/>
  <c r="F81" i="8"/>
  <c r="D80" i="8"/>
  <c r="G80" i="8"/>
  <c r="F80" i="8"/>
  <c r="D79" i="8"/>
  <c r="G79" i="8"/>
  <c r="F79" i="8"/>
  <c r="D78" i="8"/>
  <c r="G78" i="8"/>
  <c r="D77" i="8"/>
  <c r="G70" i="8"/>
  <c r="G71" i="8"/>
  <c r="G72" i="8"/>
  <c r="G73" i="8"/>
  <c r="G74" i="8"/>
  <c r="G75" i="8"/>
  <c r="G76" i="8"/>
  <c r="G77" i="8"/>
  <c r="F70" i="8"/>
  <c r="F71" i="8"/>
  <c r="F72" i="8"/>
  <c r="F73" i="8"/>
  <c r="F74" i="8"/>
  <c r="F75" i="8"/>
  <c r="F76" i="8"/>
  <c r="F77" i="8"/>
  <c r="C58" i="8"/>
  <c r="F64" i="8"/>
  <c r="F63" i="8"/>
  <c r="F62" i="8"/>
  <c r="F61" i="8"/>
  <c r="F60" i="8"/>
  <c r="F59" i="8"/>
  <c r="F53" i="8"/>
  <c r="F54" i="8"/>
  <c r="F55" i="8"/>
  <c r="F56" i="8"/>
  <c r="F57" i="8"/>
  <c r="F58" i="8"/>
  <c r="C47" i="8"/>
  <c r="D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<sst xmlns="http://schemas.openxmlformats.org/spreadsheetml/2006/main" count="4663" uniqueCount="3081">
  <si>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</si>
  <si>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</si>
  <si>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</si>
  <si>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</si>
  <si>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</si>
  <si>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</si>
  <si>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</si>
  <si>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</si>
  <si>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</si>
  <si>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</si>
  <si>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</si>
  <si>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</si>
  <si>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</si>
  <si>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</si>
  <si>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</si>
  <si>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</si>
  <si>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</si>
  <si>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</si>
  <si>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</si>
  <si>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</si>
  <si>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</si>
  <si>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</si>
  <si>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</si>
  <si>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</si>
  <si>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</si>
  <si>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</si>
  <si>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</si>
  <si>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</si>
  <si>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</si>
  <si>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</si>
  <si>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</si>
  <si>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</si>
  <si>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</si>
  <si>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</si>
  <si>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</si>
  <si>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</si>
  <si>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</si>
  <si>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</si>
  <si>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</si>
  <si>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</si>
  <si>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</si>
  <si>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</si>
  <si>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</si>
  <si>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</si>
  <si>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</si>
  <si>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</si>
  <si>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</si>
  <si>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</si>
  <si>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</si>
  <si>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</si>
  <si>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</si>
  <si>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</si>
  <si>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</si>
  <si>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</si>
  <si>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</si>
  <si>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</si>
  <si>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</si>
  <si>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</si>
  <si>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</si>
  <si>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</si>
  <si>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</si>
  <si>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</si>
  <si>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</si>
  <si>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</si>
  <si>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</si>
  <si>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</si>
  <si>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</si>
  <si>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</si>
  <si>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</si>
  <si>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</si>
  <si>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</si>
  <si>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</si>
  <si>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</si>
  <si>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</si>
  <si>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</si>
  <si>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</si>
  <si>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</si>
  <si>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</si>
  <si>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</si>
  <si>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</si>
  <si>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</si>
  <si>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</si>
  <si>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</si>
  <si>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</si>
  <si>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</si>
  <si>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</si>
  <si>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</si>
  <si>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</si>
  <si>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</si>
  <si>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</si>
  <si>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</si>
  <si>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</si>
  <si>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</si>
  <si>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</si>
  <si>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</si>
  <si>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</si>
  <si>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</si>
  <si>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</si>
  <si>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</si>
  <si>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</si>
  <si>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</si>
  <si>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</si>
  <si>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</si>
  <si>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</si>
  <si>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</si>
  <si>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</si>
  <si>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</si>
  <si>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</si>
  <si>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</si>
  <si>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</si>
  <si>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</si>
  <si>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</si>
  <si>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</si>
  <si>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</si>
  <si>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</si>
  <si>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</si>
  <si>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</si>
  <si>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</si>
  <si>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</si>
  <si>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</si>
  <si>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</si>
  <si>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</si>
  <si>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</si>
  <si>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</si>
  <si>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</si>
  <si>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</si>
  <si>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</si>
  <si>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</si>
  <si>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</si>
  <si>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</si>
  <si>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</si>
  <si>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</si>
  <si>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</si>
  <si>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</si>
  <si>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</si>
  <si>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</si>
  <si>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</si>
  <si>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</si>
  <si>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</si>
  <si>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</si>
  <si>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</si>
  <si>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</si>
  <si>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</si>
  <si>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</si>
  <si>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</si>
  <si>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</si>
  <si>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</si>
  <si>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</si>
  <si>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</si>
  <si>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</si>
  <si>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</si>
  <si>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</si>
  <si>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</si>
  <si>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</si>
  <si>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</si>
  <si>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</si>
  <si>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</si>
  <si>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</si>
  <si>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</si>
  <si>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</si>
  <si>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</si>
  <si>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</si>
  <si>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</si>
  <si>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</si>
  <si>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</si>
  <si>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</si>
  <si>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</si>
  <si>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</si>
  <si>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</si>
  <si>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</si>
  <si>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</si>
  <si>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</si>
  <si>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</si>
  <si>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</si>
  <si>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</si>
  <si>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</si>
  <si>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</si>
  <si>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</si>
  <si>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</si>
  <si>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</si>
  <si>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</si>
  <si>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</si>
  <si>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</si>
  <si>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</si>
  <si>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</si>
  <si>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</si>
  <si>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</si>
  <si>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</si>
  <si>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</si>
  <si>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</si>
  <si>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</si>
  <si>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</si>
  <si>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</si>
  <si>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</si>
  <si>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</si>
  <si>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</si>
  <si>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</si>
  <si>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</si>
  <si>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</si>
  <si>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</si>
  <si>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</si>
  <si>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</si>
  <si>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</si>
  <si>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</si>
  <si>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</si>
  <si>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</si>
  <si>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</si>
  <si>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</si>
  <si>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</si>
  <si>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</si>
  <si>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</si>
  <si>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</si>
  <si>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</si>
  <si>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</si>
  <si>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</si>
  <si>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</si>
  <si>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</si>
  <si>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</si>
  <si>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</si>
  <si>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</si>
  <si>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</si>
  <si>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</si>
  <si>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</si>
  <si>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</si>
  <si>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</si>
  <si>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</si>
  <si>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</si>
  <si>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</si>
  <si>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</si>
  <si>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</si>
  <si>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</si>
  <si>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</si>
  <si>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</si>
  <si>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</si>
  <si>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</si>
  <si>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</si>
  <si>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</si>
  <si>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</si>
  <si>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</si>
  <si>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</si>
  <si>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</si>
  <si>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</si>
  <si>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</si>
  <si>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</si>
  <si>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</si>
  <si>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</si>
  <si>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</si>
  <si>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</si>
  <si>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</si>
  <si>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</si>
  <si>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</si>
  <si>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</si>
  <si>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</si>
  <si>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</si>
  <si>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</si>
  <si>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</si>
  <si>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</si>
  <si>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</si>
  <si>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</si>
  <si>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</si>
  <si>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</si>
  <si>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</si>
  <si>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</si>
  <si>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</si>
  <si>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</si>
  <si>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</si>
  <si>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</si>
  <si>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</si>
  <si>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</si>
  <si>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</si>
  <si>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</si>
  <si>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</si>
  <si>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</si>
  <si>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</si>
  <si>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</si>
  <si>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</si>
  <si>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</si>
  <si>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</si>
  <si>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</si>
  <si>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</si>
  <si>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</si>
  <si>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</si>
  <si>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</si>
  <si>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</si>
  <si>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</si>
  <si>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</si>
  <si>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</si>
  <si>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</si>
  <si>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</si>
  <si>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</si>
  <si>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</si>
  <si>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</si>
  <si>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</si>
  <si>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</si>
  <si>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</si>
  <si>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</si>
  <si>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</si>
  <si>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</si>
  <si>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</si>
  <si>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</si>
  <si>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</si>
  <si>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</si>
  <si>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</si>
  <si>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</si>
  <si>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</si>
  <si>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</si>
  <si>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</si>
  <si>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</si>
  <si>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</si>
  <si>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</si>
  <si>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</si>
  <si>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</si>
  <si>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</si>
  <si>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</si>
  <si>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</si>
  <si>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</si>
  <si>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</si>
  <si>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</si>
  <si>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</si>
  <si>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</si>
  <si>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</si>
  <si>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</si>
  <si>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</si>
  <si>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</si>
  <si>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</si>
  <si>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</si>
  <si>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</si>
  <si>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</si>
  <si>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</si>
  <si>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</si>
  <si>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</si>
  <si>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</si>
  <si>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</si>
  <si>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</si>
  <si>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</si>
  <si>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</si>
  <si>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</si>
  <si>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</si>
  <si>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</si>
  <si>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</si>
  <si>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</si>
  <si>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</si>
  <si>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</si>
  <si>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</si>
  <si>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</si>
  <si>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</si>
  <si>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</si>
  <si>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</si>
  <si>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</si>
  <si>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</si>
  <si>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</si>
  <si>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</si>
  <si>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</si>
  <si>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</si>
  <si>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</si>
  <si>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</si>
  <si>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</si>
  <si>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</si>
  <si>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</si>
  <si>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</si>
  <si>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</si>
  <si>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</si>
  <si>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</si>
  <si>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</si>
  <si>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</si>
  <si>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</si>
  <si>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</si>
  <si>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</si>
  <si>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</si>
  <si>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</si>
  <si>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</si>
  <si>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</si>
  <si>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</si>
  <si>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</si>
  <si>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</si>
  <si>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</si>
  <si>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</si>
  <si>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</si>
  <si>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</si>
  <si>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</si>
  <si>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</si>
  <si>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</si>
  <si>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</si>
  <si>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</si>
  <si>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</si>
  <si>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</si>
  <si>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</si>
  <si>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</si>
  <si>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</si>
  <si>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</si>
  <si>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</si>
  <si>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</si>
  <si>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</si>
  <si>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</si>
  <si>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</si>
  <si>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</si>
  <si>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</si>
  <si>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</si>
  <si>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</si>
  <si>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</si>
  <si>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</si>
  <si>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</si>
  <si>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</si>
  <si>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</si>
  <si>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</si>
  <si>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</si>
  <si>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</si>
  <si>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</si>
  <si>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</si>
  <si>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</si>
  <si>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</si>
  <si>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</si>
  <si>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</si>
  <si>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</si>
  <si>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</si>
  <si>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</si>
  <si>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</si>
  <si>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</si>
  <si>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</si>
  <si>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</si>
  <si>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</si>
  <si>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</si>
  <si>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</si>
  <si>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</si>
  <si>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</si>
  <si>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</si>
  <si>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</si>
  <si>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</si>
  <si>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</si>
  <si>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</si>
  <si>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</si>
  <si>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</si>
  <si>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</si>
  <si>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</si>
  <si>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</si>
  <si>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</si>
  <si>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</si>
  <si>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</si>
  <si>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</si>
  <si>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</si>
  <si>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</si>
  <si>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</si>
  <si>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</si>
  <si>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</si>
  <si>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</si>
  <si>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</si>
  <si>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</si>
  <si>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</si>
  <si>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</si>
  <si>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</si>
  <si>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</si>
  <si>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</si>
  <si>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</si>
  <si>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</si>
  <si>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</si>
  <si>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</si>
  <si>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</si>
  <si>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</si>
  <si>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</si>
  <si>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</si>
  <si>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</si>
  <si>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</si>
  <si>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</si>
  <si>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</si>
  <si>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</si>
  <si>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</si>
  <si>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</si>
  <si>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</si>
  <si>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</si>
  <si>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</si>
  <si>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</si>
  <si>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</si>
  <si>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</si>
  <si>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</si>
  <si>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</si>
  <si>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</si>
  <si>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</si>
  <si>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</si>
  <si>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</si>
  <si>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</si>
  <si>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</si>
  <si>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</si>
  <si>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</si>
  <si>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</si>
  <si>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</si>
  <si>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</si>
  <si>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</si>
  <si>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</si>
  <si>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</si>
  <si>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</si>
  <si>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</si>
  <si>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</si>
  <si>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</si>
  <si>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</si>
  <si>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</si>
  <si>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</si>
  <si>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</si>
  <si>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</si>
  <si>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</si>
  <si>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</si>
  <si>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</si>
  <si>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</si>
  <si>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</si>
  <si>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</si>
  <si>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</si>
  <si>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</si>
  <si>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</si>
  <si>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</si>
  <si>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</si>
  <si>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</si>
  <si>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</si>
  <si>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</si>
  <si>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</si>
  <si>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</si>
  <si>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</si>
  <si>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</si>
  <si>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</si>
  <si>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</si>
  <si>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</si>
  <si>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</si>
  <si>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</si>
  <si>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</si>
  <si>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</si>
  <si>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</si>
  <si>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</si>
  <si>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</si>
  <si>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</si>
  <si>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</si>
  <si>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</si>
  <si>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</si>
  <si>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</si>
  <si>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</si>
  <si>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</si>
  <si>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</si>
  <si>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</si>
  <si>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</si>
  <si>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</si>
  <si>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</si>
  <si>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</si>
  <si>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</si>
  <si>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</si>
  <si>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</si>
  <si>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</si>
  <si>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</si>
  <si>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</si>
  <si>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</si>
  <si>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</si>
  <si>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</si>
  <si>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</si>
  <si>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</si>
  <si>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</si>
  <si>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</si>
  <si>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</si>
  <si>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</si>
  <si>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</si>
  <si>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</si>
  <si>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</si>
  <si>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</si>
  <si>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</si>
  <si>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</si>
  <si>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</si>
  <si>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</si>
  <si>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</si>
  <si>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</si>
  <si>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</si>
  <si>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</si>
  <si>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</si>
  <si>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</si>
  <si>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</si>
  <si>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</si>
  <si>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</si>
  <si>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</si>
  <si>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</si>
  <si>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</si>
  <si>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</si>
  <si>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</si>
  <si>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</si>
  <si>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</si>
  <si>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</si>
  <si>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</si>
  <si>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</si>
  <si>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</si>
  <si>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</si>
  <si>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</si>
  <si>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</si>
  <si>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</si>
  <si>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</si>
  <si>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</si>
  <si>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</si>
  <si>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</si>
  <si>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</si>
  <si>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</si>
  <si>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</si>
  <si>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</si>
  <si>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</si>
  <si>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</si>
  <si>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</si>
  <si>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</si>
  <si>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</si>
  <si>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</si>
  <si>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</si>
  <si>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</si>
  <si>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</si>
  <si>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</si>
  <si>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</si>
  <si>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</si>
  <si>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</si>
  <si>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</si>
  <si>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</si>
  <si>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</si>
  <si>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</si>
  <si>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</si>
  <si>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</si>
  <si>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</si>
  <si>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</si>
  <si>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</si>
  <si>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</si>
  <si>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</si>
  <si>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</si>
  <si>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</si>
  <si>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</si>
  <si>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</si>
  <si>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</si>
  <si>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</si>
  <si>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</si>
  <si>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</si>
  <si>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</si>
  <si>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</si>
  <si>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</si>
  <si>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</si>
  <si>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</si>
  <si>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</si>
  <si>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</si>
  <si>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</si>
  <si>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</si>
  <si>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</si>
  <si>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</si>
  <si>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</si>
  <si>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</si>
  <si>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</si>
  <si>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</si>
  <si>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</si>
  <si>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</si>
  <si>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</si>
  <si>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</si>
  <si>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</si>
  <si>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</si>
  <si>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</si>
  <si>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</si>
  <si>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</si>
  <si>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</si>
  <si>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</si>
  <si>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</si>
  <si>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</si>
  <si>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</si>
  <si>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</si>
  <si>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</si>
  <si>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</si>
  <si>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</si>
  <si>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</si>
  <si>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</si>
  <si>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</si>
  <si>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</si>
  <si>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</si>
  <si>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</si>
  <si>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</si>
  <si>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</si>
  <si>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</si>
  <si>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</si>
  <si>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</si>
  <si>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</si>
  <si>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</si>
  <si>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</si>
  <si>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</si>
  <si>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</si>
  <si>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</si>
  <si>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</si>
  <si>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</si>
  <si>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</si>
  <si>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</si>
  <si>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</si>
  <si>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</si>
  <si>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</si>
  <si>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</si>
  <si>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</si>
  <si>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</si>
  <si>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</si>
  <si>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</si>
  <si>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</si>
  <si>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</si>
  <si>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</si>
  <si>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</si>
  <si>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</si>
  <si>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</si>
  <si>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</si>
  <si>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</si>
  <si>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</si>
  <si>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</si>
  <si>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</si>
  <si>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</si>
  <si>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</si>
  <si>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</si>
  <si>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</si>
  <si>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</si>
  <si>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</si>
  <si>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</si>
  <si>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</si>
  <si>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</si>
  <si>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</si>
  <si>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</si>
  <si>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</si>
  <si>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</si>
  <si>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</si>
  <si>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</si>
  <si>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</si>
  <si>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</si>
  <si>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</si>
  <si>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</si>
  <si>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</si>
  <si>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</si>
  <si>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</si>
  <si>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</si>
  <si>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</si>
  <si>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</si>
  <si>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</si>
  <si>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</si>
  <si>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</si>
  <si>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</si>
  <si>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</si>
  <si>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</si>
  <si>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</si>
  <si>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</si>
  <si>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</si>
  <si>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</si>
  <si>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</si>
  <si>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</si>
  <si>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</si>
  <si>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</si>
  <si>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</si>
  <si>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</si>
  <si>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</si>
  <si>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</si>
  <si>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</si>
  <si>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</si>
  <si>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</si>
  <si>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</si>
  <si>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</si>
  <si>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</si>
  <si>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</si>
  <si>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</si>
  <si>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</si>
  <si>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</si>
  <si>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</si>
  <si>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</si>
  <si>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</si>
  <si>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</si>
  <si>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</si>
  <si>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</si>
  <si>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</si>
  <si>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</si>
  <si>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</si>
  <si>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</si>
  <si>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</si>
  <si>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</si>
  <si>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</si>
  <si>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</si>
  <si>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</si>
  <si>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</si>
  <si>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</si>
  <si>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</si>
  <si>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</si>
  <si>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</si>
  <si>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</si>
  <si>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</si>
  <si>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</si>
  <si>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</si>
  <si>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</si>
  <si>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</si>
  <si>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</si>
  <si>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</si>
  <si>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</si>
  <si>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</si>
  <si>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</si>
  <si>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</si>
  <si>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</si>
  <si>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</si>
  <si>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</si>
  <si>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</si>
  <si>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</si>
  <si>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</si>
  <si>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</si>
  <si>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</si>
  <si>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</si>
  <si>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</si>
  <si>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</si>
  <si>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</si>
  <si>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</si>
  <si>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</si>
  <si>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</si>
  <si>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</si>
  <si>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</si>
  <si>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</si>
  <si>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</si>
  <si>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</si>
  <si>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</si>
  <si>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</si>
  <si>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</si>
  <si>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</si>
  <si>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</si>
  <si>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</si>
  <si>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</si>
  <si>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</si>
  <si>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</si>
  <si>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</si>
  <si>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</si>
  <si>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</si>
  <si>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</si>
  <si>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</si>
  <si>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</si>
  <si>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</si>
  <si>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</si>
  <si>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</si>
  <si>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</si>
  <si>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</si>
  <si>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</si>
  <si>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</si>
  <si>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</si>
  <si>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</si>
  <si>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</si>
  <si>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</si>
  <si>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</si>
  <si>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</si>
  <si>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</si>
  <si>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</si>
  <si>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</si>
  <si>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</si>
  <si>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</si>
  <si>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</si>
  <si>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</si>
  <si>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</si>
  <si>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</si>
  <si>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</si>
  <si>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</si>
  <si>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</si>
  <si>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</si>
  <si>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</si>
  <si>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</si>
  <si>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</si>
  <si>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</si>
  <si>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</si>
  <si>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</si>
  <si>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</si>
  <si>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</si>
  <si>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</si>
  <si>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</si>
  <si>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</si>
  <si>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</si>
  <si>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</si>
  <si>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</si>
  <si>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</si>
  <si>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</si>
  <si>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</si>
  <si>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</si>
  <si>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</si>
  <si>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</si>
  <si>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</si>
  <si>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</si>
  <si>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</si>
  <si>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</si>
  <si>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</si>
  <si>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</si>
  <si>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</si>
  <si>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</si>
  <si>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</si>
  <si>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</si>
  <si>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</si>
  <si>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</si>
  <si>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</si>
  <si>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</si>
  <si>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</si>
  <si>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</si>
  <si>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</si>
  <si>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</si>
  <si>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</si>
  <si>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</si>
  <si>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</si>
  <si>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</si>
  <si>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</si>
  <si>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</si>
  <si>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</si>
  <si>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</si>
  <si>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</si>
  <si>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</si>
  <si>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</si>
  <si>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</si>
  <si>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</si>
  <si>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</si>
  <si>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</si>
  <si>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</si>
  <si>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</si>
  <si>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</si>
  <si>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</si>
  <si>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</si>
  <si>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</si>
  <si>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</si>
  <si>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</si>
  <si>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</si>
  <si>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</si>
  <si>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</si>
  <si>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</si>
  <si>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</si>
  <si>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</si>
  <si>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</si>
  <si>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</si>
  <si>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</si>
  <si>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</si>
  <si>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</si>
  <si>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</si>
  <si>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</si>
  <si>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</si>
  <si>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</si>
  <si>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</si>
  <si>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</si>
  <si>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</si>
  <si>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</si>
  <si>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</si>
  <si>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</si>
  <si>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</si>
  <si>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</si>
  <si>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</si>
  <si>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</si>
  <si>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</si>
  <si>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</si>
  <si>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</si>
  <si>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</si>
  <si>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</si>
  <si>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</si>
  <si>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</si>
  <si>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</si>
  <si>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</si>
  <si>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</si>
  <si>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</si>
  <si>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</si>
  <si>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</si>
  <si>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</si>
  <si>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</si>
  <si>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</si>
  <si>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</si>
  <si>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</si>
  <si>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</si>
  <si>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</si>
  <si>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</si>
  <si>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</si>
  <si>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</si>
  <si>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</si>
  <si>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</si>
  <si>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</si>
  <si>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</si>
  <si>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</si>
  <si>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</si>
  <si>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</si>
  <si>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</si>
  <si>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</si>
  <si>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</si>
  <si>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</si>
  <si>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</si>
  <si>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</si>
  <si>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</si>
  <si>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</si>
  <si>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</si>
  <si>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</si>
  <si>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</si>
  <si>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</si>
  <si>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</si>
  <si>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</si>
  <si>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</si>
  <si>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</si>
  <si>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</si>
  <si>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</si>
  <si>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</si>
  <si>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</si>
  <si>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</si>
  <si>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</si>
  <si>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</si>
  <si>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</si>
  <si>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</si>
  <si>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</si>
  <si>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</si>
  <si>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</si>
  <si>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</si>
  <si>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</si>
  <si>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</si>
  <si>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</si>
  <si>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</si>
  <si>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</si>
  <si>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</si>
  <si>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</si>
  <si>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</si>
  <si>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</si>
  <si>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</si>
  <si>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</si>
  <si>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</si>
  <si>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</si>
  <si>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</si>
  <si>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</si>
  <si>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</si>
  <si>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</si>
  <si>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</si>
  <si>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</si>
  <si>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</si>
  <si>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</si>
  <si>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</si>
  <si>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</si>
  <si>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</si>
  <si>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</si>
  <si>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</si>
  <si>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</si>
  <si>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</si>
  <si>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</si>
  <si>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</si>
  <si>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</si>
  <si>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</si>
  <si>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</si>
  <si>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</si>
  <si>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</si>
  <si>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</si>
  <si>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</si>
  <si>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</si>
  <si>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</si>
  <si>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</si>
  <si>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</si>
  <si>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</si>
  <si>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</si>
  <si>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</si>
  <si>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</si>
  <si>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</si>
  <si>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</si>
  <si>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</si>
  <si>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</si>
  <si>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</si>
  <si>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</si>
  <si>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</si>
  <si>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</si>
  <si>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</si>
  <si>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</si>
  <si>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</si>
  <si>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</si>
  <si>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</si>
  <si>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</si>
  <si>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</si>
  <si>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</si>
  <si>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</si>
  <si>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</si>
  <si>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</si>
  <si>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</si>
  <si>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</si>
  <si>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</si>
  <si>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</si>
  <si>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</si>
  <si>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</si>
  <si>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</si>
  <si>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</si>
  <si>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</si>
  <si>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</si>
  <si>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</si>
  <si>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</si>
  <si>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</si>
  <si>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</si>
  <si>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</si>
  <si>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</si>
  <si>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</si>
  <si>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</si>
  <si>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</si>
  <si>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</si>
  <si>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</si>
  <si>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</si>
  <si>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</si>
  <si>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</si>
  <si>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</si>
  <si>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</si>
  <si>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</si>
  <si>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</si>
  <si>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</si>
  <si>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</si>
  <si>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</si>
  <si>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</si>
  <si>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</si>
  <si>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</si>
  <si>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</si>
  <si>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</si>
  <si>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</si>
  <si>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</si>
  <si>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</si>
  <si>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</si>
  <si>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</si>
  <si>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</si>
  <si>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</si>
  <si>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</si>
  <si>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</si>
  <si>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</si>
  <si>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</si>
  <si>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</si>
  <si>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</si>
  <si>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</si>
  <si>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</si>
  <si>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</si>
  <si>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</si>
  <si>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</si>
  <si>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</si>
  <si>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</si>
  <si>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</si>
  <si>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</si>
  <si>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</si>
  <si>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</si>
  <si>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</si>
  <si>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</si>
  <si>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</si>
  <si>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</si>
  <si>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</si>
  <si>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</si>
  <si>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</si>
  <si>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</si>
  <si>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</si>
  <si>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</si>
  <si>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</si>
  <si>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</si>
  <si>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</si>
  <si>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</si>
  <si>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</si>
  <si>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</si>
  <si>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</si>
  <si>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</si>
  <si>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</si>
  <si>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</si>
  <si>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</si>
  <si>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</si>
  <si>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</si>
  <si>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</si>
  <si>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</si>
  <si>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</si>
  <si>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</si>
  <si>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</si>
  <si>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</si>
  <si>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</si>
  <si>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</si>
  <si>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</si>
  <si>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</si>
  <si>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</si>
  <si>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</si>
  <si>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</si>
  <si>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</si>
  <si>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</si>
  <si>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</si>
  <si>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</si>
  <si>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</si>
  <si>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</si>
  <si>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</si>
  <si>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</si>
  <si>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</si>
  <si>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</si>
  <si>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</si>
  <si>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</si>
  <si>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</si>
  <si>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</si>
  <si>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</si>
  <si>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</si>
  <si>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</si>
  <si>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</si>
  <si>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</si>
  <si>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</si>
  <si>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</si>
  <si>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</si>
  <si>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</si>
  <si>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</si>
  <si>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</si>
  <si>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</si>
  <si>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</si>
  <si>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</si>
  <si>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</si>
  <si>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</si>
  <si>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</si>
  <si>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</si>
  <si>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</si>
  <si>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</si>
  <si>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</si>
  <si>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</si>
  <si>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</si>
  <si>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</si>
  <si>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</si>
  <si>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</si>
  <si>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</si>
  <si>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</si>
  <si>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</si>
  <si>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</si>
  <si>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</si>
  <si>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</si>
  <si>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</si>
  <si>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</si>
  <si>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</si>
  <si>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</si>
  <si>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</si>
  <si>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</si>
  <si>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</si>
  <si>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</si>
  <si>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</si>
  <si>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</si>
  <si>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</si>
  <si>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</si>
  <si>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</si>
  <si>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</si>
  <si>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</si>
  <si>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</si>
  <si>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</si>
  <si>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</si>
  <si>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</si>
  <si>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</si>
  <si>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</si>
  <si>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</si>
  <si>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</si>
  <si>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</si>
  <si>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</si>
  <si>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</si>
  <si>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</si>
  <si>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</si>
  <si>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</si>
  <si>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</si>
  <si>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</si>
  <si>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</si>
  <si>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</si>
  <si>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</si>
  <si>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</si>
  <si>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</si>
  <si>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</si>
  <si>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</si>
  <si>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</si>
  <si>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</si>
  <si>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</si>
  <si>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</si>
  <si>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</si>
  <si>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</si>
  <si>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</si>
  <si>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</si>
  <si>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</si>
  <si>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</si>
  <si>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</si>
  <si>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</si>
  <si>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</si>
  <si>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</si>
  <si>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</si>
  <si>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</si>
  <si>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</si>
  <si>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</si>
  <si>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</si>
  <si>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</si>
  <si>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</si>
  <si>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</si>
  <si>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</si>
  <si>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</si>
  <si>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</si>
  <si>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</si>
  <si>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</si>
  <si>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</si>
  <si>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</si>
  <si>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</si>
  <si>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</si>
  <si>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</si>
  <si>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</si>
  <si>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</si>
  <si>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</si>
  <si>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</si>
  <si>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</si>
  <si>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</si>
  <si>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</si>
  <si>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</si>
  <si>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</si>
  <si>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</si>
  <si>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</si>
  <si>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</si>
  <si>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</si>
  <si>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</si>
  <si>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</si>
  <si>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</si>
  <si>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</si>
  <si>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</si>
  <si>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</si>
  <si>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</si>
  <si>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</si>
  <si>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</si>
  <si>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</si>
  <si>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</si>
  <si>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</si>
  <si>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</si>
  <si>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</si>
  <si>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</si>
  <si>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</si>
  <si>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</si>
  <si>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</si>
  <si>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</si>
  <si>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</si>
  <si>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</si>
  <si>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</si>
  <si>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</si>
  <si>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</si>
  <si>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</si>
  <si>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</si>
  <si>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</si>
  <si>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</si>
  <si>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</si>
  <si>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</si>
  <si>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</si>
  <si>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</si>
  <si>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</si>
  <si>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</si>
  <si>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</si>
  <si>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</si>
  <si>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</si>
  <si>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</si>
  <si>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</si>
  <si>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</si>
  <si>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</si>
  <si>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</si>
  <si>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</si>
  <si>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</si>
  <si>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</si>
  <si>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</si>
  <si>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</si>
  <si>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</si>
  <si>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</si>
  <si>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</si>
  <si>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</si>
  <si>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</si>
  <si>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</si>
  <si>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</si>
  <si>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</si>
  <si>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</si>
  <si>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</si>
  <si>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</si>
  <si>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</si>
  <si>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</si>
  <si>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</si>
  <si>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</si>
  <si>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</si>
  <si>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</si>
  <si>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</si>
  <si>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</si>
  <si>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</si>
  <si>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</si>
  <si>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</si>
  <si>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</si>
  <si>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</si>
  <si>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</si>
  <si>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</si>
  <si>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</si>
  <si>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</si>
  <si>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</si>
  <si>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</si>
  <si>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</si>
  <si>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</si>
  <si>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</si>
  <si>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</si>
  <si>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</si>
  <si>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</si>
  <si>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</si>
  <si>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</si>
  <si>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</si>
  <si>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</si>
  <si>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</si>
  <si>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</si>
  <si>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</si>
  <si>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</si>
  <si>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</si>
  <si>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</si>
  <si>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</si>
  <si>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</si>
  <si>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</si>
  <si>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</si>
  <si>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</si>
  <si>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</si>
  <si>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</si>
  <si>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</si>
  <si>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</si>
  <si>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</si>
  <si>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</si>
  <si>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</si>
  <si>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</si>
  <si>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</si>
  <si>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</si>
  <si>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</si>
  <si>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</si>
  <si>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</si>
  <si>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</si>
  <si>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</si>
  <si>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</si>
  <si>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</si>
  <si>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</si>
  <si>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</si>
  <si>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</si>
  <si>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</si>
  <si>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</si>
  <si>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</si>
  <si>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</si>
  <si>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</si>
  <si>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</si>
  <si>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</si>
  <si>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</si>
  <si>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</si>
  <si>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</si>
  <si>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</si>
  <si>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</si>
  <si>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</si>
  <si>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</si>
  <si>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</si>
  <si>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</si>
  <si>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</si>
  <si>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</si>
  <si>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</si>
  <si>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</si>
  <si>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</si>
  <si>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</si>
  <si>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</si>
  <si>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</si>
  <si>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</si>
  <si>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</si>
  <si>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</si>
  <si>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</si>
  <si>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</si>
  <si>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</si>
  <si>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</si>
  <si>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</si>
  <si>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</si>
  <si>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</si>
  <si>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</si>
  <si>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</si>
  <si>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</si>
  <si>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</si>
  <si>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</si>
  <si>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</si>
  <si>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</si>
  <si>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</si>
  <si>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</si>
  <si>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</si>
  <si>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</si>
  <si>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</si>
  <si>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</si>
  <si>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</si>
  <si>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</si>
  <si>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</si>
  <si>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</si>
  <si>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</si>
  <si>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</si>
  <si>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</si>
  <si>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</si>
  <si>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</si>
  <si>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</si>
  <si>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</si>
  <si>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</si>
  <si>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</si>
  <si>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</si>
  <si>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</si>
  <si>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</si>
  <si>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</si>
  <si>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</si>
  <si>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</si>
  <si>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</si>
  <si>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</si>
  <si>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</si>
  <si>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</si>
  <si>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</si>
  <si>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</si>
  <si>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</si>
  <si>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</si>
  <si>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</si>
  <si>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</si>
  <si>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</si>
  <si>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</si>
  <si>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</si>
  <si>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</si>
  <si>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</si>
  <si>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</si>
  <si>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</si>
  <si>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</si>
  <si>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</si>
  <si>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</si>
  <si>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</si>
  <si>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</si>
  <si>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</si>
  <si>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</si>
  <si>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</si>
  <si>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</si>
  <si>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</si>
  <si>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</si>
  <si>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</si>
  <si>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</si>
  <si>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</si>
  <si>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</si>
  <si>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</si>
  <si>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</si>
  <si>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</si>
  <si>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</si>
  <si>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</si>
  <si>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</si>
  <si>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</si>
  <si>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</si>
  <si>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</si>
  <si>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</si>
  <si>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</si>
  <si>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</si>
  <si>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</si>
  <si>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</si>
  <si>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</si>
  <si>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</si>
  <si>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</si>
  <si>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</si>
  <si>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</si>
  <si>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</si>
  <si>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</si>
  <si>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</si>
  <si>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</si>
  <si>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</si>
  <si>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</si>
  <si>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</si>
  <si>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</si>
  <si>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</si>
  <si>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</si>
  <si>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</si>
  <si>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</si>
  <si>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</si>
  <si>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</si>
  <si>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</si>
  <si>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</si>
  <si>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</si>
  <si>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</si>
  <si>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</si>
  <si>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</si>
  <si>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</si>
  <si>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</si>
  <si>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</si>
  <si>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</si>
  <si>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</si>
  <si>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</si>
  <si>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</si>
  <si>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</si>
  <si>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</si>
  <si>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</si>
  <si>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</si>
  <si>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</si>
  <si>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</si>
  <si>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</si>
  <si>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</si>
  <si>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</si>
  <si>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</si>
  <si>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</si>
  <si>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</si>
  <si>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</si>
  <si>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</si>
  <si>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</si>
  <si>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</si>
  <si>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</si>
  <si>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</si>
  <si>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</si>
  <si>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</si>
  <si>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</si>
  <si>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</si>
  <si>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</si>
  <si>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</si>
  <si>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</si>
  <si>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</si>
  <si>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</si>
  <si>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</si>
  <si>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</si>
  <si>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</si>
  <si>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</si>
  <si>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</si>
  <si>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</si>
  <si>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</si>
  <si>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</si>
  <si>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</si>
  <si>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</si>
  <si>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</si>
  <si>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</si>
  <si>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</si>
  <si>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</si>
  <si>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</si>
  <si>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</si>
  <si>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</si>
  <si>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</si>
  <si>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</si>
  <si>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</si>
  <si>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</si>
  <si>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</si>
  <si>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</si>
  <si>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</si>
  <si>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</si>
  <si>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</si>
  <si>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</si>
  <si>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</si>
  <si>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</si>
  <si>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</si>
  <si>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</si>
  <si>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</si>
  <si>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</si>
  <si>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</si>
  <si>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</si>
  <si>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</si>
  <si>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</si>
  <si>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</si>
  <si>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</si>
  <si>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</si>
  <si>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</si>
  <si>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</si>
  <si>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</si>
  <si>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</si>
  <si>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</si>
  <si>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</si>
  <si>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</si>
  <si>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</si>
  <si>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</si>
  <si>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</si>
  <si>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</si>
  <si>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</si>
  <si>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</si>
  <si>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</si>
  <si>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</si>
  <si>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</si>
  <si>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</si>
  <si>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</si>
  <si>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</si>
  <si>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</si>
  <si>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</si>
  <si>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</si>
  <si>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</si>
  <si>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</si>
  <si>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</si>
  <si>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</si>
  <si>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</si>
  <si>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</si>
  <si>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</si>
  <si>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</si>
  <si>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</si>
  <si>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</si>
  <si>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</si>
  <si>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</si>
  <si>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</si>
  <si>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</si>
  <si>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</si>
  <si>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</si>
  <si>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</si>
  <si>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</si>
  <si>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</si>
  <si>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</si>
  <si>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</si>
  <si>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</si>
  <si>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</si>
  <si>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</si>
  <si>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</si>
  <si>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</si>
  <si>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</si>
  <si>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</si>
  <si>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</si>
  <si>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</si>
  <si>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</si>
  <si>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</si>
  <si>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</si>
  <si>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</si>
  <si>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</si>
  <si>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</si>
  <si>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</si>
  <si>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</si>
  <si>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</si>
  <si>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</si>
  <si>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</si>
  <si>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</si>
  <si>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</si>
  <si>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</si>
  <si>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</si>
  <si>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</si>
  <si>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</si>
  <si>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</si>
  <si>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</si>
  <si>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</si>
  <si>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</si>
  <si>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</si>
  <si>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</si>
  <si>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</si>
  <si>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</si>
  <si>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</si>
  <si>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</si>
  <si>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</si>
  <si>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</si>
  <si>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</si>
  <si>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</si>
  <si>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</si>
  <si>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</si>
  <si>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</si>
  <si>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</si>
  <si>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</si>
  <si>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</si>
  <si>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</si>
  <si>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</si>
  <si>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</si>
  <si>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</si>
  <si>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</si>
  <si>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</si>
  <si>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</si>
  <si>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</si>
  <si>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</si>
  <si>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</si>
  <si>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</si>
  <si>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</si>
  <si>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</si>
  <si>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</si>
  <si>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</si>
  <si>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</si>
  <si>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</si>
  <si>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</si>
  <si>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</si>
  <si>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</si>
  <si>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</si>
  <si>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</si>
  <si>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</si>
  <si>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</si>
  <si>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</si>
  <si>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</si>
  <si>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</si>
  <si>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</si>
  <si>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</si>
  <si>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</si>
  <si>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</si>
  <si>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</si>
  <si>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</si>
  <si>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</si>
  <si>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</si>
  <si>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</si>
  <si>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</si>
  <si>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</si>
  <si>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</si>
  <si>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</si>
  <si>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</si>
  <si>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</si>
  <si>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</si>
  <si>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</si>
  <si>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</si>
  <si>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</si>
  <si>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</si>
  <si>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</si>
  <si>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</si>
  <si>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</si>
  <si>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</si>
  <si>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</si>
  <si>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</si>
  <si>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</si>
  <si>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</si>
  <si>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</si>
  <si>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</si>
  <si>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</si>
  <si>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</si>
  <si>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</si>
  <si>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</si>
  <si>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</si>
  <si>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</si>
  <si>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</si>
  <si>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</si>
  <si>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</si>
  <si>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</si>
  <si>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</si>
  <si>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</si>
  <si>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</si>
  <si>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</si>
  <si>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</si>
  <si>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</si>
  <si>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</si>
  <si>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</si>
  <si>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</si>
  <si>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</si>
  <si>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</si>
  <si>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</si>
  <si>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</si>
  <si>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</si>
  <si>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</si>
  <si>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</si>
  <si>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</si>
  <si>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</si>
  <si>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</si>
  <si>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</si>
  <si>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</si>
  <si>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</si>
  <si>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</si>
  <si>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</si>
  <si>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</si>
  <si>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</si>
  <si>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</si>
  <si>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</si>
  <si>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</si>
  <si>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</si>
  <si>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</si>
  <si>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</si>
  <si>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</si>
  <si>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</si>
  <si>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</si>
  <si>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</si>
  <si>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</si>
  <si>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</si>
  <si>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</si>
  <si>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</si>
  <si>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</si>
  <si>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</si>
  <si>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</si>
  <si>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</si>
  <si>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</si>
  <si>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</si>
  <si>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</si>
  <si>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</si>
  <si>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</si>
  <si>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</si>
  <si>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</si>
  <si>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</si>
  <si>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</si>
  <si>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</si>
  <si>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</si>
  <si>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</si>
  <si>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</si>
  <si>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</si>
  <si>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</si>
  <si>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</si>
  <si>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</si>
  <si>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</si>
  <si>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</si>
  <si>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</si>
  <si>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</si>
  <si>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</si>
  <si>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</si>
  <si>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</si>
  <si>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</si>
  <si>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</si>
  <si>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</si>
  <si>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</si>
  <si>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</si>
  <si>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</si>
  <si>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</si>
  <si>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</si>
  <si>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</si>
  <si>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</si>
  <si>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</si>
  <si>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</si>
  <si>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</si>
  <si>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</si>
  <si>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</si>
  <si>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</si>
  <si>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</si>
  <si>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</si>
  <si>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</si>
  <si>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</si>
  <si>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</si>
  <si>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</si>
  <si>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</si>
  <si>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</si>
  <si>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</si>
  <si>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</si>
  <si>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</si>
  <si>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</si>
  <si>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</si>
  <si>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</si>
  <si>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</si>
  <si>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</si>
  <si>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</si>
  <si>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</si>
  <si>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</si>
  <si>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</si>
  <si>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</si>
  <si>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</si>
  <si>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</si>
  <si>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</si>
  <si>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</si>
  <si>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</si>
  <si>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</si>
  <si>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</si>
  <si>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</si>
  <si>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</si>
  <si>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</si>
  <si>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</si>
  <si>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</si>
  <si>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</si>
  <si>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</si>
  <si>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</si>
  <si>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</si>
  <si>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</si>
  <si>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</si>
  <si>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</si>
  <si>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</si>
  <si>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</si>
  <si>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</si>
  <si>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</si>
  <si>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</si>
  <si>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</si>
  <si>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</si>
  <si>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</si>
  <si>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</si>
  <si>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</si>
  <si>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</si>
  <si>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</si>
  <si>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</si>
  <si>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</si>
  <si>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</si>
  <si>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</si>
  <si>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</si>
  <si>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</si>
  <si>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</si>
  <si>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</si>
  <si>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</si>
  <si>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</si>
  <si>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</si>
  <si>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</si>
  <si>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</si>
  <si>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</si>
  <si>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</si>
  <si>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</si>
  <si>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</si>
  <si>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</si>
  <si>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</si>
  <si>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</si>
  <si>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</si>
  <si>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</si>
  <si>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</si>
  <si>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</si>
  <si>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</si>
  <si>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</si>
  <si>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</si>
  <si>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</si>
  <si>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</si>
  <si>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</si>
  <si>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</si>
  <si>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</si>
  <si>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</si>
  <si>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</si>
  <si>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</si>
  <si>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</si>
  <si>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</si>
  <si>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</si>
  <si>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</si>
  <si>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</si>
  <si>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</si>
  <si>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</si>
  <si>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</si>
  <si>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</si>
  <si>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</si>
  <si>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</si>
  <si>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</si>
  <si>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</si>
  <si>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</si>
  <si>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</si>
  <si>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</si>
  <si>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</si>
  <si>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</si>
  <si>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</si>
  <si>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</si>
  <si>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</si>
  <si>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</si>
  <si>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</si>
  <si>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</si>
  <si>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</si>
  <si>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</si>
  <si>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</si>
  <si>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</si>
  <si>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</si>
  <si>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</si>
  <si>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</si>
  <si>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</si>
  <si>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</si>
  <si>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</si>
  <si>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</si>
  <si>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</si>
  <si>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</si>
  <si>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</si>
  <si>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</si>
  <si>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</si>
  <si>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</si>
  <si>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</si>
  <si>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</si>
  <si>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</si>
  <si>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</si>
  <si>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</si>
  <si>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</si>
  <si>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</si>
  <si>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</si>
  <si>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</si>
  <si>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</si>
  <si>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</si>
  <si>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</si>
  <si>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</si>
  <si>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</si>
  <si>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</si>
  <si>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</si>
  <si>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</si>
  <si>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</si>
  <si>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</si>
  <si>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</si>
  <si>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</si>
  <si>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</si>
  <si>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</si>
  <si>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</si>
  <si>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</si>
  <si>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</si>
  <si>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</si>
  <si>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</si>
  <si>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</si>
  <si>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</si>
  <si>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</si>
  <si>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</si>
  <si>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</si>
  <si>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</si>
  <si>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</si>
  <si>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</si>
  <si>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</si>
  <si>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</si>
  <si>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</si>
  <si>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</si>
  <si>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</si>
  <si>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</si>
  <si>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</si>
  <si>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</si>
  <si>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</si>
  <si>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</si>
  <si>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</si>
  <si>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</si>
  <si>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</si>
  <si>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</si>
  <si>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</si>
  <si>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</si>
  <si>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</si>
  <si>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</si>
  <si>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</si>
  <si>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</si>
  <si>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</si>
  <si>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</si>
  <si>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</si>
  <si>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</si>
  <si>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</si>
  <si>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</si>
  <si>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</si>
  <si>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</si>
  <si>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</si>
  <si>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</si>
  <si>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</si>
  <si>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</si>
  <si>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</si>
  <si>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</si>
  <si>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</si>
  <si>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</si>
  <si>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</si>
  <si>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</si>
  <si>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</si>
  <si>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</si>
  <si>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</si>
  <si>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</si>
  <si>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</si>
  <si>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</si>
  <si>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</si>
  <si>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</si>
  <si>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</si>
  <si>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</si>
  <si>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</si>
  <si>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</si>
  <si>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</si>
  <si>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</si>
  <si>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</si>
  <si>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</si>
  <si>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</si>
  <si>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</si>
  <si>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</si>
  <si>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</si>
  <si>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</si>
  <si>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</si>
  <si>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</si>
  <si>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</si>
  <si>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</si>
  <si>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</si>
  <si>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</si>
  <si>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</si>
  <si>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</si>
  <si>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</si>
  <si>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</si>
  <si>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</si>
  <si>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</si>
  <si>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</si>
  <si>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</si>
  <si>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</si>
  <si>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</si>
  <si>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</si>
  <si>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</si>
  <si>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</si>
  <si>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</si>
  <si>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</si>
  <si>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</si>
  <si>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</si>
  <si>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</si>
  <si>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</si>
  <si>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</si>
  <si>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</si>
  <si>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</si>
  <si>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</si>
  <si>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</si>
  <si>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</si>
  <si>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</si>
  <si>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</si>
  <si>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</si>
  <si>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</si>
  <si>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</si>
  <si>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</si>
  <si>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</si>
  <si>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</si>
  <si>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</si>
  <si>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</si>
  <si>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</si>
  <si>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</si>
  <si>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</si>
  <si>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</si>
  <si>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</si>
  <si>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</si>
  <si>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</si>
  <si>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</si>
  <si>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</si>
  <si>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</si>
  <si>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</si>
  <si>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</si>
  <si>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</si>
  <si>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</si>
  <si>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</si>
  <si>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</si>
  <si>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</si>
  <si>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</si>
  <si>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</si>
  <si>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</si>
  <si>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</si>
  <si>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</si>
  <si>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</si>
  <si>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</si>
  <si>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</si>
  <si>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</si>
  <si>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</si>
  <si>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</si>
  <si>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</si>
  <si>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</si>
  <si>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</si>
  <si>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</si>
  <si>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</si>
  <si>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</si>
  <si>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</si>
  <si>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</si>
  <si>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</si>
  <si>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</si>
  <si>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</si>
  <si>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</si>
  <si>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</si>
  <si>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</si>
  <si>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</si>
  <si>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</si>
  <si>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</si>
  <si>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</si>
  <si>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</si>
  <si>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</si>
  <si>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</si>
  <si>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</si>
  <si>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</si>
  <si>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</si>
  <si>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</si>
  <si>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</si>
  <si>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</si>
  <si>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</si>
  <si>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</si>
  <si>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</si>
  <si>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</si>
  <si>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</si>
  <si>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</si>
  <si>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</si>
  <si>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</si>
  <si>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</si>
  <si>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</si>
  <si>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</si>
  <si>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</si>
  <si>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</si>
  <si>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</si>
  <si>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</si>
  <si>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</si>
  <si>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</si>
  <si>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</si>
  <si>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</si>
  <si>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</si>
  <si>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</si>
  <si>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</si>
  <si>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</si>
  <si>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</si>
  <si>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</si>
  <si>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</si>
  <si>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</si>
  <si>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</si>
  <si>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</si>
  <si>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</si>
  <si>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</si>
  <si>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</si>
  <si>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</si>
  <si>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</si>
  <si>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</si>
  <si>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</si>
  <si>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</si>
  <si>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</si>
  <si>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</si>
  <si>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</si>
  <si>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</si>
  <si>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</si>
  <si>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</si>
  <si>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</si>
  <si>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</si>
  <si>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</si>
  <si>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</si>
  <si>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</si>
  <si>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</si>
  <si>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</si>
  <si>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</si>
  <si>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</si>
  <si>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</si>
  <si>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</si>
  <si>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</si>
  <si>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</si>
  <si>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</si>
  <si>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</si>
  <si>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</si>
  <si>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</si>
  <si>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</si>
  <si>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</si>
  <si>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</si>
  <si>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</si>
  <si>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</si>
  <si>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</si>
  <si>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</si>
  <si>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</si>
  <si>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</si>
  <si>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</si>
  <si>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</si>
  <si>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</si>
  <si>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</si>
  <si>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</si>
  <si>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</si>
  <si>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</si>
  <si>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</si>
  <si>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</si>
  <si>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</si>
  <si>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</si>
  <si>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</si>
  <si>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</si>
  <si>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</si>
  <si>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</si>
  <si>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</si>
  <si>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</si>
  <si>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</si>
  <si>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</si>
  <si>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</si>
  <si>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</si>
  <si>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</si>
  <si>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</si>
  <si>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</si>
  <si>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</si>
  <si>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</si>
  <si>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</si>
  <si>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</si>
  <si>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</si>
  <si>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</si>
  <si>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</si>
  <si>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</si>
  <si>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</si>
  <si>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</si>
  <si>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</si>
  <si>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</si>
  <si>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</si>
  <si>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</si>
  <si>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</si>
  <si>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</si>
  <si>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</si>
  <si>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</si>
  <si>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</si>
  <si>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</si>
  <si>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</si>
  <si>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</si>
  <si>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</si>
  <si>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</si>
  <si>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</si>
  <si>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</si>
  <si>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</si>
  <si>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</si>
  <si>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</si>
  <si>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</si>
  <si>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</si>
  <si>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</si>
  <si>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</si>
  <si>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</si>
  <si>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</si>
  <si>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</si>
  <si>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</si>
  <si>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</si>
  <si>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</si>
  <si>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</si>
  <si>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</si>
  <si>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</si>
  <si>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</si>
  <si>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</si>
  <si>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</si>
  <si>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</si>
  <si>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</si>
  <si>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</si>
  <si>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</si>
  <si>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</si>
  <si>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</si>
  <si>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</si>
  <si>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</si>
  <si>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</si>
  <si>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</si>
  <si>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</si>
  <si>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</si>
  <si>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</si>
  <si>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</si>
  <si>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</si>
  <si>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</si>
  <si>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</si>
  <si>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</si>
  <si>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</si>
  <si>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</si>
  <si>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</si>
  <si>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</si>
  <si>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</si>
  <si>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</si>
  <si>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</si>
  <si>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</si>
  <si>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</si>
  <si>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</si>
  <si>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</si>
  <si>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</si>
  <si>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</si>
  <si>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</si>
  <si>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</si>
  <si>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</si>
  <si>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</si>
  <si>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</si>
  <si>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</si>
  <si>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</si>
  <si>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</si>
  <si>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</si>
  <si>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</si>
  <si>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</si>
  <si>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</si>
  <si>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</si>
  <si>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</si>
  <si>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</si>
  <si>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</si>
  <si>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</si>
  <si>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</si>
  <si>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</si>
  <si>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</si>
  <si>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</si>
  <si>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</si>
  <si>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</si>
  <si>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</si>
  <si>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</si>
  <si>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</si>
  <si>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</si>
  <si>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</si>
  <si>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</si>
  <si>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</si>
  <si>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</si>
  <si>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</si>
  <si>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</si>
  <si>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</si>
  <si>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</si>
  <si>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</si>
  <si>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</si>
  <si>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</si>
  <si>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</si>
  <si>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</si>
  <si>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</si>
  <si>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</si>
  <si>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</si>
  <si>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</si>
  <si>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</si>
  <si>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</si>
  <si>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</si>
  <si>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</si>
  <si>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</si>
  <si>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</si>
  <si>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</si>
  <si>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</si>
  <si>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</si>
  <si>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</si>
  <si>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</si>
  <si>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</si>
  <si>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</si>
  <si>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</si>
  <si>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</si>
  <si>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</si>
  <si>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</si>
  <si>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</si>
  <si>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</si>
  <si>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</si>
  <si>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</si>
  <si>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</si>
  <si>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</si>
  <si>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</si>
  <si>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</si>
  <si>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</si>
  <si>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</si>
  <si>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</si>
  <si>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</si>
  <si>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</si>
  <si>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</si>
  <si>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</si>
  <si>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</si>
  <si>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</si>
  <si>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</si>
  <si>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</si>
  <si>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</si>
  <si>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</si>
  <si>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</si>
  <si>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</si>
  <si>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</si>
  <si>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</si>
  <si>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</si>
  <si>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</si>
  <si>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</si>
  <si>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</si>
  <si>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</si>
  <si>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</si>
  <si>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</si>
  <si>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</si>
  <si>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</si>
  <si>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</si>
  <si>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</si>
  <si>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</si>
  <si>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</si>
  <si>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</si>
  <si>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</si>
  <si>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</si>
  <si>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</si>
  <si>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</si>
  <si>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</si>
  <si>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</si>
  <si>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</si>
  <si>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</si>
  <si>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</si>
  <si>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</si>
  <si>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</si>
  <si>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</si>
  <si>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</si>
  <si>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</si>
  <si>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</si>
  <si>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</si>
  <si>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</si>
  <si>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</si>
  <si>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</si>
  <si>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</si>
  <si>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</si>
  <si>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</si>
  <si>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</si>
  <si>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</si>
  <si>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</si>
  <si>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</si>
  <si>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</si>
  <si>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</si>
  <si>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</si>
  <si>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</si>
  <si>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</si>
  <si>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</si>
  <si>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</si>
  <si>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</si>
  <si>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</si>
  <si>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</si>
  <si>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</si>
  <si>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</si>
  <si>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</si>
  <si>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</si>
  <si>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</si>
  <si>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</si>
  <si>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</si>
  <si>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</si>
  <si>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</si>
  <si>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</si>
  <si>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</si>
  <si>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</si>
  <si>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</si>
  <si>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</si>
  <si>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</si>
  <si>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</si>
  <si>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</si>
  <si>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</si>
  <si>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</si>
  <si>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</si>
  <si>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</si>
  <si>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</si>
  <si>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</si>
  <si>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</si>
  <si>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</si>
  <si>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</si>
  <si>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</si>
  <si>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</si>
  <si>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</si>
  <si>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</si>
  <si>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</si>
  <si>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</si>
  <si>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</si>
  <si>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</si>
  <si>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</si>
  <si>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</si>
  <si>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</si>
  <si>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</si>
  <si>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</si>
  <si>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</si>
  <si>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</si>
  <si>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</si>
  <si>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</si>
  <si>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</si>
  <si>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</si>
  <si>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</si>
  <si>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</si>
  <si>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</si>
  <si>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</si>
  <si>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</si>
  <si>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</si>
  <si>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</si>
  <si>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</si>
  <si>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</si>
  <si>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</si>
  <si>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</si>
  <si>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</si>
  <si>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</si>
  <si>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</si>
  <si>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</si>
  <si>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</si>
  <si>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</si>
  <si>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</si>
  <si>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</si>
  <si>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</si>
  <si>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</si>
  <si>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</si>
  <si>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</si>
  <si>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</si>
  <si>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</si>
  <si>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</si>
  <si>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</si>
  <si>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</si>
  <si>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</si>
  <si>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</si>
  <si>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</si>
  <si>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</si>
  <si>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</si>
  <si>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</si>
  <si>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</si>
  <si>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</si>
  <si>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</si>
  <si>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</si>
  <si>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</si>
  <si>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</si>
  <si>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</si>
  <si>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</si>
  <si>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</si>
  <si>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</si>
  <si>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</si>
  <si>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</si>
  <si>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</si>
  <si>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</si>
  <si>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</si>
  <si>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</si>
  <si>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</si>
  <si>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</si>
  <si>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</si>
  <si>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</si>
  <si>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</si>
  <si>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</si>
  <si>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</si>
  <si>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</si>
  <si>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</si>
  <si>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</si>
  <si>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</si>
  <si>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</si>
  <si>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</si>
  <si>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</si>
  <si>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</si>
  <si>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</si>
  <si>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</si>
  <si>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</si>
  <si>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</si>
  <si>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</si>
  <si>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</si>
  <si>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</si>
  <si>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</si>
  <si>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</si>
  <si>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</si>
  <si>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</si>
  <si>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</si>
  <si>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</si>
  <si>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</si>
  <si>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</si>
  <si>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</si>
  <si>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</si>
  <si>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</si>
  <si>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</si>
  <si>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</si>
  <si>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</si>
  <si>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</si>
  <si>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</si>
  <si>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</si>
  <si>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</si>
  <si>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</si>
  <si>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</si>
  <si>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</si>
  <si>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</si>
  <si>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</si>
  <si>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</si>
  <si>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</si>
  <si>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</si>
  <si>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</si>
  <si>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</si>
  <si>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</si>
  <si>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</si>
  <si>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</si>
  <si>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</si>
  <si>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</si>
  <si>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</si>
  <si>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</si>
  <si>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</si>
  <si>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</si>
  <si>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</si>
  <si>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</si>
  <si>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</si>
  <si>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</si>
  <si>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</si>
  <si>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</si>
  <si>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</si>
  <si>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</si>
  <si>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</si>
  <si>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</si>
  <si>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</si>
  <si>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</si>
  <si>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</si>
  <si>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</si>
  <si>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</si>
  <si>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</si>
  <si>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</si>
  <si>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</si>
  <si>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</si>
  <si>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</si>
  <si>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</si>
  <si>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</si>
  <si>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</si>
  <si>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</si>
  <si>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</si>
  <si>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</si>
  <si>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</si>
  <si>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</si>
  <si>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</si>
  <si>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</si>
  <si>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</si>
  <si>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</si>
  <si>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</si>
  <si>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</si>
  <si>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</si>
  <si>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</si>
  <si>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</si>
  <si>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</si>
  <si>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</si>
  <si>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</si>
  <si>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</si>
  <si>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</si>
  <si>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</si>
  <si>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</si>
  <si>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</si>
  <si>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</si>
  <si>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</si>
  <si>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</si>
  <si>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</si>
  <si>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</si>
  <si>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</si>
  <si>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</si>
  <si>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</si>
  <si>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</si>
  <si>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</si>
  <si>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</si>
  <si>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</si>
  <si>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</si>
  <si>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</si>
  <si>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</si>
  <si>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</si>
  <si>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</si>
  <si>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</si>
  <si>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</si>
  <si>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</si>
  <si>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</si>
  <si>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</si>
  <si>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</si>
  <si>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</si>
  <si>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</si>
  <si>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</si>
  <si>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</si>
  <si>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</si>
  <si>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</si>
  <si>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</si>
  <si>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</si>
  <si>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</si>
  <si>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</si>
  <si>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</si>
  <si>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</si>
  <si>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</si>
  <si>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</si>
  <si>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</si>
  <si>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</si>
  <si>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</si>
  <si>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</si>
  <si>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</si>
  <si>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</si>
  <si>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</si>
  <si>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</si>
  <si>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</si>
  <si>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</si>
  <si>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</si>
  <si>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</si>
  <si>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</si>
  <si>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</si>
  <si>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</si>
  <si>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</si>
  <si>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</si>
  <si>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</si>
  <si>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</si>
  <si>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</si>
  <si>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</si>
  <si>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</si>
  <si>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</si>
  <si>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</si>
  <si>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</si>
  <si>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</si>
  <si>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</si>
  <si>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</si>
  <si>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</si>
  <si>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</si>
  <si>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</si>
  <si>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</si>
  <si>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</si>
  <si>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</si>
  <si>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</si>
  <si>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</si>
  <si>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</si>
  <si>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</si>
  <si>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</si>
  <si>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</si>
  <si>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</si>
  <si>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</si>
  <si>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</si>
  <si>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</si>
  <si>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</si>
  <si>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</si>
  <si>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</si>
  <si>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</si>
  <si>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</si>
  <si>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</si>
  <si>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</si>
  <si>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</si>
  <si>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</si>
  <si>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</si>
  <si>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</si>
  <si>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</si>
  <si>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</si>
  <si>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</si>
  <si>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</si>
  <si>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</si>
  <si>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</si>
  <si>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</si>
  <si>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</si>
  <si>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</si>
  <si>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</si>
  <si>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</si>
  <si>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</si>
  <si>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</si>
  <si>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</si>
  <si>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</si>
  <si>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</si>
  <si>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</si>
  <si>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</si>
  <si>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</si>
  <si>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</si>
  <si>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</si>
  <si>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</si>
  <si>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</si>
  <si>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</si>
  <si>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</si>
  <si>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</si>
  <si>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</si>
  <si>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</si>
  <si>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</si>
  <si>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</si>
  <si>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</si>
  <si>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</si>
  <si>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</si>
  <si>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</si>
  <si>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</si>
  <si>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</si>
  <si>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</si>
  <si>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</si>
  <si>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</si>
  <si>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</si>
  <si>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</si>
  <si>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</si>
  <si>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</si>
  <si>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</si>
  <si>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</si>
  <si>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</si>
  <si>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</si>
  <si>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</si>
  <si>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</si>
  <si>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</si>
  <si>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</si>
  <si>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</si>
  <si>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</si>
  <si>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</si>
  <si>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</si>
  <si>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</si>
  <si>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</si>
  <si>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</si>
  <si>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</si>
  <si>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</si>
  <si>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</si>
  <si>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</si>
  <si>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</si>
  <si>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</si>
  <si>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</si>
  <si>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</si>
  <si>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</si>
  <si>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</si>
  <si>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</si>
  <si>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</si>
  <si>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</si>
  <si>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</si>
  <si>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</si>
  <si>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</si>
  <si>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</si>
  <si>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</si>
  <si>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</si>
  <si>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</si>
  <si>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</si>
  <si>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</si>
  <si>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</si>
  <si>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</si>
  <si>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</si>
  <si>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</si>
  <si>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</si>
  <si>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</si>
  <si>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</si>
  <si>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</si>
  <si>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</si>
  <si>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</si>
  <si>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</si>
  <si>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</si>
  <si>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</si>
  <si>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</si>
  <si>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</si>
  <si>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</si>
  <si>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</si>
  <si>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</si>
  <si>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</si>
  <si>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</si>
  <si>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</si>
  <si>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</si>
  <si>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</si>
  <si>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</si>
  <si>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</si>
  <si>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</si>
  <si>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</si>
  <si>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</si>
  <si>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</si>
  <si>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</si>
  <si>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</si>
  <si>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</si>
  <si>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</si>
  <si>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</si>
  <si>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</si>
  <si>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</si>
  <si>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</si>
  <si>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</si>
  <si>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</si>
  <si>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</si>
  <si>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</si>
  <si>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</si>
  <si>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</si>
  <si>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</si>
  <si>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</si>
  <si>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</si>
  <si>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</si>
  <si>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</si>
  <si>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</si>
  <si>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</si>
  <si>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</si>
  <si>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</si>
  <si>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</si>
  <si>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</si>
  <si>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</si>
  <si>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</si>
  <si>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</si>
  <si>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</si>
  <si>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</si>
  <si>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</si>
  <si>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</si>
  <si>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</si>
  <si>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</si>
  <si>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</si>
  <si>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</si>
  <si>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</si>
  <si>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</si>
  <si>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</si>
  <si>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</si>
  <si>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</si>
  <si>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</si>
  <si>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</si>
  <si>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</si>
  <si>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</si>
  <si>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</si>
  <si>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</si>
  <si>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</si>
  <si>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</si>
  <si>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</si>
  <si>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</si>
  <si>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</si>
  <si>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</si>
  <si>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</si>
  <si>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</si>
  <si>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</si>
  <si>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</si>
  <si>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</si>
  <si>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</si>
  <si>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</si>
  <si>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</si>
  <si>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</si>
  <si>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</si>
  <si>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</si>
  <si>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</si>
  <si>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</si>
  <si>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</si>
  <si>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</si>
  <si>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</si>
  <si>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</si>
  <si>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</si>
  <si>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</si>
  <si>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</si>
  <si>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</si>
  <si>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</si>
  <si>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</si>
  <si>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</si>
  <si>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</si>
  <si>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</si>
  <si>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</si>
  <si>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</si>
  <si>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</si>
  <si>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</si>
  <si>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</si>
  <si>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</si>
  <si>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</si>
  <si>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</si>
  <si>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</si>
  <si>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</si>
  <si>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</si>
  <si>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</si>
  <si>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</si>
  <si>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</si>
  <si>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</si>
  <si>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</si>
  <si>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</si>
  <si>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</si>
  <si>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</si>
  <si>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</si>
  <si>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</si>
  <si>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</si>
  <si>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</si>
  <si>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</si>
  <si>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</si>
  <si>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</si>
  <si>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</si>
  <si>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</si>
  <si>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</si>
  <si>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</si>
  <si>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</si>
  <si>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</si>
  <si>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</si>
  <si>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</si>
  <si>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</si>
  <si>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</si>
  <si>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</si>
  <si>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</si>
  <si>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</si>
  <si>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</si>
  <si>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</si>
  <si>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</si>
  <si>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</si>
  <si>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</si>
  <si>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</si>
  <si>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</si>
  <si>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</si>
  <si>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</si>
  <si>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</si>
  <si>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</si>
  <si>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</si>
  <si>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</si>
  <si>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</si>
  <si>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</si>
  <si>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</si>
  <si>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</si>
  <si>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</si>
  <si>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</si>
  <si>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</si>
  <si>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</si>
  <si>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</si>
  <si>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</si>
  <si>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</si>
  <si>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</si>
  <si>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</si>
  <si>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</si>
  <si>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</si>
  <si>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</si>
  <si>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</si>
  <si>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</si>
  <si>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</si>
  <si>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</si>
  <si>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</si>
  <si>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</si>
  <si>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</si>
  <si>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</si>
  <si>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</si>
  <si>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</si>
  <si>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</si>
  <si>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</si>
  <si>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</si>
  <si>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</si>
  <si>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</si>
  <si>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</si>
  <si>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</si>
  <si>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</si>
  <si>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</si>
  <si>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</si>
  <si>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</si>
  <si>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</si>
  <si>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</si>
  <si>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</si>
  <si>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</si>
  <si>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</si>
  <si>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</si>
  <si>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</si>
  <si>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</si>
  <si>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</si>
  <si>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</si>
  <si>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</si>
  <si>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</si>
  <si>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</si>
  <si>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</si>
  <si>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</si>
  <si>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</si>
  <si>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</si>
  <si>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</si>
  <si>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</si>
  <si>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</si>
  <si>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</si>
  <si>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</si>
  <si>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</si>
  <si>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</si>
  <si>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</si>
  <si>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</si>
  <si>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</si>
  <si>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</si>
  <si>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</si>
  <si>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</si>
  <si>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</si>
  <si>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</si>
  <si>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</si>
  <si>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</si>
  <si>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</si>
  <si>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</si>
  <si>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</si>
  <si>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</si>
  <si>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26/07/2024</t>
  </si>
  <si>
    <t>Cut-off Date: 01/07/2024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</si>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</sst>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21" sqref="A21"/>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E36" sqref="E36"/>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2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85" zoomScaleNormal="80" zoomScaleSheetLayoutView="85" workbookViewId="0">
      <selection activeCell="F17" sqref="F17"/>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C42" sqref="C42"/>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U53" sqref="U53"/>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40" zoomScaleNormal="80" zoomScaleSheetLayoutView="100" workbookViewId="0">
      <selection activeCell="J12" sqref="J12"/>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65" zoomScaleNormal="80" zoomScaleSheetLayoutView="100" workbookViewId="0">
      <selection activeCell="C125" sqref="C125"/>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45473</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3172.6336880199997</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0.10368497746181808</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422.63368801999968</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3172.6336880199997</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3172.6336880199997</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17.926666000000001</v>
      </c>
      <c r="D66" s="110">
        <v>10.004365376051673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1.12775073</v>
      </c>
      <c r="D70" s="106">
        <v>1.2832080800000001</v>
      </c>
      <c r="E70" s="21"/>
      <c r="F70" s="113">
        <f t="shared" ref="F70:F76" si="1">IF($C$77=0,"",IF(C70="[for completion]","",C70/$C$77))</f>
        <v>3.5546200440928139E-4</v>
      </c>
      <c r="G70" s="113">
        <f t="shared" ref="G70:G76" si="2">IF($D$66="ND2","ND2",IF(OR(D70="ND2",D70=""),"",D70/$D$77))</f>
        <v>4.0446146835212911E-4</v>
      </c>
      <c r="H70" s="23"/>
      <c r="L70" s="23"/>
      <c r="M70" s="23"/>
      <c r="N70" s="55"/>
    </row>
    <row r="71" spans="1:14" x14ac:dyDescent="0.25">
      <c r="A71" s="25" t="s">
        <v>106</v>
      </c>
      <c r="B71" s="21" t="s">
        <v>1452</v>
      </c>
      <c r="C71" s="106">
        <v>4.04467307</v>
      </c>
      <c r="D71" s="106">
        <v>5.34083285</v>
      </c>
      <c r="E71" s="21"/>
      <c r="F71" s="113">
        <f t="shared" si="1"/>
        <v>1.2748629270605231E-3</v>
      </c>
      <c r="G71" s="113">
        <f t="shared" si="2"/>
        <v>1.6834067135349446E-3</v>
      </c>
      <c r="H71" s="23"/>
      <c r="L71" s="23"/>
      <c r="M71" s="23"/>
      <c r="N71" s="55"/>
    </row>
    <row r="72" spans="1:14" x14ac:dyDescent="0.25">
      <c r="A72" s="25" t="s">
        <v>107</v>
      </c>
      <c r="B72" s="21" t="s">
        <v>1453</v>
      </c>
      <c r="C72" s="106">
        <v>9.4988803100000005</v>
      </c>
      <c r="D72" s="106">
        <v>15.021400740000001</v>
      </c>
      <c r="E72" s="21"/>
      <c r="F72" s="113">
        <f t="shared" si="1"/>
        <v>2.9940047430840116E-3</v>
      </c>
      <c r="G72" s="113">
        <f t="shared" si="2"/>
        <v>4.7346785721659101E-3</v>
      </c>
      <c r="H72" s="23"/>
      <c r="L72" s="23"/>
      <c r="M72" s="23"/>
      <c r="N72" s="55"/>
    </row>
    <row r="73" spans="1:14" x14ac:dyDescent="0.25">
      <c r="A73" s="25" t="s">
        <v>108</v>
      </c>
      <c r="B73" s="21" t="s">
        <v>1454</v>
      </c>
      <c r="C73" s="106">
        <v>25.339413499999999</v>
      </c>
      <c r="D73" s="106">
        <v>46.647802040000002</v>
      </c>
      <c r="E73" s="21"/>
      <c r="F73" s="113">
        <f t="shared" si="1"/>
        <v>7.9868702131237861E-3</v>
      </c>
      <c r="G73" s="113">
        <f t="shared" si="2"/>
        <v>1.4703179322637872E-2</v>
      </c>
      <c r="H73" s="23"/>
      <c r="L73" s="23"/>
      <c r="M73" s="23"/>
      <c r="N73" s="55"/>
    </row>
    <row r="74" spans="1:14" x14ac:dyDescent="0.25">
      <c r="A74" s="25" t="s">
        <v>109</v>
      </c>
      <c r="B74" s="21" t="s">
        <v>1455</v>
      </c>
      <c r="C74" s="106">
        <v>36.073885339999997</v>
      </c>
      <c r="D74" s="106">
        <v>59.379228040000001</v>
      </c>
      <c r="E74" s="21"/>
      <c r="F74" s="113">
        <f t="shared" si="1"/>
        <v>1.1370327900197406E-2</v>
      </c>
      <c r="G74" s="113">
        <f t="shared" si="2"/>
        <v>1.871606806175528E-2</v>
      </c>
      <c r="H74" s="23"/>
      <c r="L74" s="23"/>
      <c r="M74" s="23"/>
      <c r="N74" s="55"/>
    </row>
    <row r="75" spans="1:14" x14ac:dyDescent="0.25">
      <c r="A75" s="25" t="s">
        <v>110</v>
      </c>
      <c r="B75" s="21" t="s">
        <v>1456</v>
      </c>
      <c r="C75" s="106">
        <v>287.25770512999998</v>
      </c>
      <c r="D75" s="106">
        <v>1699.3322525200001</v>
      </c>
      <c r="E75" s="21"/>
      <c r="F75" s="113">
        <f t="shared" si="1"/>
        <v>9.0542348527249558E-2</v>
      </c>
      <c r="G75" s="113">
        <f t="shared" si="2"/>
        <v>0.53562195312265348</v>
      </c>
      <c r="H75" s="23"/>
      <c r="L75" s="23"/>
      <c r="M75" s="23"/>
      <c r="N75" s="55"/>
    </row>
    <row r="76" spans="1:14" x14ac:dyDescent="0.25">
      <c r="A76" s="25" t="s">
        <v>111</v>
      </c>
      <c r="B76" s="21" t="s">
        <v>1457</v>
      </c>
      <c r="C76" s="106">
        <v>2809.2913799400003</v>
      </c>
      <c r="D76" s="106">
        <v>1345.6289637500001</v>
      </c>
      <c r="E76" s="21"/>
      <c r="F76" s="113">
        <f t="shared" si="1"/>
        <v>0.88547612368487549</v>
      </c>
      <c r="G76" s="113">
        <f t="shared" si="2"/>
        <v>0.42413625273890027</v>
      </c>
      <c r="H76" s="23"/>
      <c r="L76" s="23"/>
      <c r="M76" s="23"/>
      <c r="N76" s="55"/>
    </row>
    <row r="77" spans="1:14" x14ac:dyDescent="0.25">
      <c r="A77" s="25" t="s">
        <v>112</v>
      </c>
      <c r="B77" s="59" t="s">
        <v>91</v>
      </c>
      <c r="C77" s="108">
        <f>SUM(C70:C76)</f>
        <v>3172.6336880200001</v>
      </c>
      <c r="D77" s="108">
        <f>SUM(D70:D76)</f>
        <v>3172.6336880200006</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0.22459108999999999</v>
      </c>
      <c r="D79" s="108" t="str">
        <f>IF($D$66="ND2","ND2","")</f>
        <v/>
      </c>
      <c r="E79" s="42"/>
      <c r="F79" s="113">
        <f>IF($C$77=0,"",IF(C79="","",C79/$C$77))</f>
        <v>7.0790110704575042E-5</v>
      </c>
      <c r="G79" s="113" t="str">
        <f>IF($D$66="ND2","ND2",IF(OR(D79="ND2",D79=""),"",D79/$D$77))</f>
        <v/>
      </c>
      <c r="H79" s="23"/>
      <c r="L79" s="23"/>
      <c r="M79" s="23"/>
      <c r="N79" s="55"/>
    </row>
    <row r="80" spans="1:14" outlineLevel="1" x14ac:dyDescent="0.25">
      <c r="A80" s="25" t="s">
        <v>117</v>
      </c>
      <c r="B80" s="60" t="s">
        <v>118</v>
      </c>
      <c r="C80" s="108">
        <v>0.90315964000000004</v>
      </c>
      <c r="D80" s="108" t="str">
        <f>IF($D$66="ND2","ND2","")</f>
        <v/>
      </c>
      <c r="E80" s="42"/>
      <c r="F80" s="113">
        <f>IF($C$77=0,"",IF(C80="","",C80/$C$77))</f>
        <v>2.8467189370470639E-4</v>
      </c>
      <c r="G80" s="113" t="str">
        <f>IF($D$66="ND2","ND2",IF(OR(D80="ND2",D80=""),"",D80/$D$77))</f>
        <v/>
      </c>
      <c r="H80" s="23"/>
      <c r="L80" s="23"/>
      <c r="M80" s="23"/>
      <c r="N80" s="55"/>
    </row>
    <row r="81" spans="1:14" outlineLevel="1" x14ac:dyDescent="0.25">
      <c r="A81" s="25" t="s">
        <v>119</v>
      </c>
      <c r="B81" s="60" t="s">
        <v>120</v>
      </c>
      <c r="C81" s="108">
        <v>1.64572553</v>
      </c>
      <c r="D81" s="108" t="str">
        <f>IF($D$66="ND2","ND2","")</f>
        <v/>
      </c>
      <c r="E81" s="42"/>
      <c r="F81" s="113">
        <f>IF($C$77=0,"",IF(C81="","",C81/$C$77))</f>
        <v>5.1872535307631942E-4</v>
      </c>
      <c r="G81" s="113" t="str">
        <f>IF($D$66="ND2","ND2",IF(OR(D81="ND2",D81=""),"",D81/$D$77))</f>
        <v/>
      </c>
      <c r="H81" s="23"/>
      <c r="L81" s="23"/>
      <c r="M81" s="23"/>
      <c r="N81" s="55"/>
    </row>
    <row r="82" spans="1:14" outlineLevel="1" x14ac:dyDescent="0.25">
      <c r="A82" s="25" t="s">
        <v>121</v>
      </c>
      <c r="B82" s="60" t="s">
        <v>122</v>
      </c>
      <c r="C82" s="108">
        <v>2.39894754</v>
      </c>
      <c r="D82" s="108" t="str">
        <f>IF($D$66="ND2","ND2","")</f>
        <v/>
      </c>
      <c r="E82" s="42"/>
      <c r="F82" s="113">
        <f>IF($C$77=0,"",IF(C82="","",C82/$C$77))</f>
        <v>7.5613757398420374E-4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7.4089999999999998</v>
      </c>
      <c r="D89" s="110">
        <v>3.1818</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v>1500</v>
      </c>
      <c r="D98" s="106" t="str">
        <f t="shared" si="3"/>
        <v/>
      </c>
      <c r="E98" s="21"/>
      <c r="F98" s="113">
        <f t="shared" si="4"/>
        <v>0.54545454545454541</v>
      </c>
      <c r="G98" s="113" t="str">
        <f t="shared" si="5"/>
        <v/>
      </c>
      <c r="H98" s="23"/>
      <c r="L98" s="23"/>
      <c r="M98" s="23"/>
    </row>
    <row r="99" spans="1:14" x14ac:dyDescent="0.25">
      <c r="A99" s="25" t="s">
        <v>139</v>
      </c>
      <c r="B99" s="21" t="s">
        <v>1457</v>
      </c>
      <c r="C99" s="106">
        <v>750</v>
      </c>
      <c r="D99" s="106" t="str">
        <f t="shared" si="3"/>
        <v/>
      </c>
      <c r="E99" s="21"/>
      <c r="F99" s="113">
        <f t="shared" si="4"/>
        <v>0.27272727272727271</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3172.6336880199997</v>
      </c>
      <c r="D112" s="106">
        <v>3172.6336880199997</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3172.6336880199997</v>
      </c>
      <c r="D130" s="106">
        <f>SUM(D112:D129)</f>
        <v>3172.6336880199997</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37.067984420000002</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37.067984420000002</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c r="E193" s="50"/>
      <c r="F193" s="113" t="str">
        <f t="shared" ref="F193:F206" si="15">IF($C$208=0,"",IF(C193="[for completion]","",C193/$C$208))</f>
        <v/>
      </c>
      <c r="G193" s="51"/>
      <c r="H193" s="23"/>
      <c r="L193" s="23"/>
      <c r="M193" s="23"/>
      <c r="N193" s="55"/>
    </row>
    <row r="194" spans="1:14" x14ac:dyDescent="0.25">
      <c r="A194" s="25" t="s">
        <v>246</v>
      </c>
      <c r="B194" s="42" t="s">
        <v>247</v>
      </c>
      <c r="C194" s="106">
        <v>0</v>
      </c>
      <c r="E194" s="53"/>
      <c r="F194" s="113" t="str">
        <f t="shared" si="15"/>
        <v/>
      </c>
      <c r="G194" s="53"/>
      <c r="H194" s="23"/>
      <c r="L194" s="23"/>
      <c r="M194" s="23"/>
      <c r="N194" s="55"/>
    </row>
    <row r="195" spans="1:14" x14ac:dyDescent="0.25">
      <c r="A195" s="25" t="s">
        <v>248</v>
      </c>
      <c r="B195" s="42" t="s">
        <v>249</v>
      </c>
      <c r="C195" s="106"/>
      <c r="E195" s="53"/>
      <c r="F195" s="113" t="str">
        <f t="shared" si="15"/>
        <v/>
      </c>
      <c r="G195" s="53"/>
      <c r="H195" s="23"/>
      <c r="L195" s="23"/>
      <c r="M195" s="23"/>
      <c r="N195" s="55"/>
    </row>
    <row r="196" spans="1:14" x14ac:dyDescent="0.25">
      <c r="A196" s="25" t="s">
        <v>250</v>
      </c>
      <c r="B196" s="42" t="s">
        <v>251</v>
      </c>
      <c r="C196" s="106"/>
      <c r="E196" s="53"/>
      <c r="F196" s="113" t="str">
        <f t="shared" si="15"/>
        <v/>
      </c>
      <c r="G196" s="53"/>
      <c r="H196" s="23"/>
      <c r="L196" s="23"/>
      <c r="M196" s="23"/>
      <c r="N196" s="55"/>
    </row>
    <row r="197" spans="1:14" x14ac:dyDescent="0.25">
      <c r="A197" s="25" t="s">
        <v>252</v>
      </c>
      <c r="B197" s="42" t="s">
        <v>253</v>
      </c>
      <c r="C197" s="106"/>
      <c r="E197" s="53"/>
      <c r="F197" s="113" t="str">
        <f t="shared" si="15"/>
        <v/>
      </c>
      <c r="G197" s="53"/>
      <c r="H197" s="23"/>
      <c r="L197" s="23"/>
      <c r="M197" s="23"/>
      <c r="N197" s="55"/>
    </row>
    <row r="198" spans="1:14" x14ac:dyDescent="0.25">
      <c r="A198" s="25" t="s">
        <v>254</v>
      </c>
      <c r="B198" s="42" t="s">
        <v>255</v>
      </c>
      <c r="C198" s="106"/>
      <c r="E198" s="53"/>
      <c r="F198" s="113" t="str">
        <f t="shared" si="15"/>
        <v/>
      </c>
      <c r="G198" s="53"/>
      <c r="H198" s="23"/>
      <c r="L198" s="23"/>
      <c r="M198" s="23"/>
      <c r="N198" s="55"/>
    </row>
    <row r="199" spans="1:14" x14ac:dyDescent="0.25">
      <c r="A199" s="25" t="s">
        <v>256</v>
      </c>
      <c r="B199" s="42" t="s">
        <v>257</v>
      </c>
      <c r="C199" s="106"/>
      <c r="E199" s="53"/>
      <c r="F199" s="113" t="str">
        <f t="shared" si="15"/>
        <v/>
      </c>
      <c r="G199" s="53"/>
      <c r="H199" s="23"/>
      <c r="L199" s="23"/>
      <c r="M199" s="23"/>
      <c r="N199" s="55"/>
    </row>
    <row r="200" spans="1:14" x14ac:dyDescent="0.25">
      <c r="A200" s="25" t="s">
        <v>258</v>
      </c>
      <c r="B200" s="42" t="s">
        <v>12</v>
      </c>
      <c r="C200" s="106"/>
      <c r="E200" s="53"/>
      <c r="F200" s="113" t="str">
        <f t="shared" si="15"/>
        <v/>
      </c>
      <c r="G200" s="53"/>
      <c r="H200" s="23"/>
      <c r="L200" s="23"/>
      <c r="M200" s="23"/>
      <c r="N200" s="55"/>
    </row>
    <row r="201" spans="1:14" x14ac:dyDescent="0.25">
      <c r="A201" s="25" t="s">
        <v>259</v>
      </c>
      <c r="B201" s="42" t="s">
        <v>260</v>
      </c>
      <c r="C201" s="106"/>
      <c r="E201" s="53"/>
      <c r="F201" s="113" t="str">
        <f t="shared" si="15"/>
        <v/>
      </c>
      <c r="G201" s="53"/>
      <c r="H201" s="23"/>
      <c r="L201" s="23"/>
      <c r="M201" s="23"/>
      <c r="N201" s="55"/>
    </row>
    <row r="202" spans="1:14" x14ac:dyDescent="0.25">
      <c r="A202" s="25" t="s">
        <v>261</v>
      </c>
      <c r="B202" s="42" t="s">
        <v>262</v>
      </c>
      <c r="C202" s="106"/>
      <c r="E202" s="53"/>
      <c r="F202" s="113" t="str">
        <f t="shared" si="15"/>
        <v/>
      </c>
      <c r="G202" s="53"/>
      <c r="H202" s="23"/>
      <c r="L202" s="23"/>
      <c r="M202" s="23"/>
      <c r="N202" s="55"/>
    </row>
    <row r="203" spans="1:14" x14ac:dyDescent="0.25">
      <c r="A203" s="25" t="s">
        <v>263</v>
      </c>
      <c r="B203" s="42" t="s">
        <v>264</v>
      </c>
      <c r="C203" s="106"/>
      <c r="E203" s="53"/>
      <c r="F203" s="113" t="str">
        <f t="shared" si="15"/>
        <v/>
      </c>
      <c r="G203" s="53"/>
      <c r="H203" s="23"/>
      <c r="L203" s="23"/>
      <c r="M203" s="23"/>
      <c r="N203" s="55"/>
    </row>
    <row r="204" spans="1:14" x14ac:dyDescent="0.25">
      <c r="A204" s="25" t="s">
        <v>265</v>
      </c>
      <c r="B204" s="42" t="s">
        <v>266</v>
      </c>
      <c r="C204" s="106"/>
      <c r="E204" s="53"/>
      <c r="F204" s="113" t="str">
        <f t="shared" si="15"/>
        <v/>
      </c>
      <c r="G204" s="53"/>
      <c r="H204" s="23"/>
      <c r="L204" s="23"/>
      <c r="M204" s="23"/>
      <c r="N204" s="55"/>
    </row>
    <row r="205" spans="1:14" x14ac:dyDescent="0.25">
      <c r="A205" s="25" t="s">
        <v>267</v>
      </c>
      <c r="B205" s="42" t="s">
        <v>268</v>
      </c>
      <c r="C205" s="106"/>
      <c r="E205" s="53"/>
      <c r="F205" s="113" t="str">
        <f t="shared" si="15"/>
        <v/>
      </c>
      <c r="G205" s="53"/>
      <c r="H205" s="23"/>
      <c r="L205" s="23"/>
      <c r="M205" s="23"/>
      <c r="N205" s="55"/>
    </row>
    <row r="206" spans="1:14" x14ac:dyDescent="0.25">
      <c r="A206" s="25" t="s">
        <v>269</v>
      </c>
      <c r="B206" s="42" t="s">
        <v>89</v>
      </c>
      <c r="C206" s="106"/>
      <c r="E206" s="53"/>
      <c r="F206" s="113" t="str">
        <f t="shared" si="15"/>
        <v/>
      </c>
      <c r="G206" s="53"/>
      <c r="H206" s="23"/>
      <c r="L206" s="23"/>
      <c r="M206" s="23"/>
      <c r="N206" s="55"/>
    </row>
    <row r="207" spans="1:14" x14ac:dyDescent="0.25">
      <c r="A207" s="25" t="s">
        <v>270</v>
      </c>
      <c r="B207" s="52" t="s">
        <v>271</v>
      </c>
      <c r="C207" s="106">
        <f>SUM(C193:C196)</f>
        <v>0</v>
      </c>
      <c r="E207" s="53"/>
      <c r="F207" s="113">
        <f>SUM(F193:F196)</f>
        <v>0</v>
      </c>
      <c r="G207" s="53"/>
      <c r="H207" s="23"/>
      <c r="L207" s="23"/>
      <c r="M207" s="23"/>
      <c r="N207" s="55"/>
    </row>
    <row r="208" spans="1:14" x14ac:dyDescent="0.25">
      <c r="A208" s="25" t="s">
        <v>272</v>
      </c>
      <c r="B208" s="59" t="s">
        <v>91</v>
      </c>
      <c r="C208" s="108">
        <f>SUM(C193:C206)</f>
        <v>0</v>
      </c>
      <c r="D208" s="42"/>
      <c r="E208" s="53"/>
      <c r="F208" s="114">
        <f>SUM(F193:F206)</f>
        <v>0</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600D4DBF-3584-4514-BEFB-B79E81CABE66}"/>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492" zoomScale="85" zoomScaleNormal="80" zoomScaleSheetLayoutView="85" workbookViewId="0">
      <selection activeCell="D21" sqref="D21"/>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3172.6336880200001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3172.6336880200001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19271</v>
      </c>
      <c r="D28" s="107" t="str">
        <f>IF(C28="","","ND2")</f>
        <v>ND2</v>
      </c>
      <c r="F28" s="107">
        <f>IF(C28=0,"",IF(C28="","",C28))</f>
        <v>19271</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2.7000000000000001E-3</v>
      </c>
      <c r="D36" s="101" t="str">
        <f>IF(C36="","","ND2")</f>
        <v>ND2</v>
      </c>
      <c r="E36" s="121"/>
      <c r="F36" s="101">
        <f>IF(C36=0,"",C36)</f>
        <v>2.7000000000000001E-3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3.8678909999999997E-2</v>
      </c>
      <c r="D99" s="101" t="str">
        <f t="shared" ref="D99:D111" si="1">IF(C99="","","ND2")</f>
        <v>ND2</v>
      </c>
      <c r="E99" s="101"/>
      <c r="F99" s="101">
        <f t="shared" ref="F99:F111" si="2">IF(C99="","",C99)</f>
        <v>3.8678909999999997E-2</v>
      </c>
      <c r="G99" s="25"/>
    </row>
    <row r="100" spans="1:7" x14ac:dyDescent="0.25">
      <c r="A100" s="25" t="s">
        <v>513</v>
      </c>
      <c r="B100" s="42" t="s">
        <v>2974</v>
      </c>
      <c r="C100" s="101">
        <v>4.5637070000000002E-2</v>
      </c>
      <c r="D100" s="101" t="str">
        <f t="shared" si="1"/>
        <v>ND2</v>
      </c>
      <c r="E100" s="101"/>
      <c r="F100" s="101">
        <f t="shared" si="2"/>
        <v>4.5637070000000002E-2</v>
      </c>
      <c r="G100" s="25"/>
    </row>
    <row r="101" spans="1:7" x14ac:dyDescent="0.25">
      <c r="A101" s="25" t="s">
        <v>514</v>
      </c>
      <c r="B101" s="42" t="s">
        <v>2975</v>
      </c>
      <c r="C101" s="101">
        <v>3.553564E-2</v>
      </c>
      <c r="D101" s="101" t="str">
        <f t="shared" si="1"/>
        <v>ND2</v>
      </c>
      <c r="E101" s="101"/>
      <c r="F101" s="101">
        <f t="shared" si="2"/>
        <v>3.553564E-2</v>
      </c>
      <c r="G101" s="25"/>
    </row>
    <row r="102" spans="1:7" x14ac:dyDescent="0.25">
      <c r="A102" s="25" t="s">
        <v>515</v>
      </c>
      <c r="B102" s="42" t="s">
        <v>2976</v>
      </c>
      <c r="C102" s="101">
        <v>8.1254370000000006E-2</v>
      </c>
      <c r="D102" s="101" t="str">
        <f t="shared" si="1"/>
        <v>ND2</v>
      </c>
      <c r="E102" s="101"/>
      <c r="F102" s="101">
        <f t="shared" si="2"/>
        <v>8.1254370000000006E-2</v>
      </c>
      <c r="G102" s="25"/>
    </row>
    <row r="103" spans="1:7" x14ac:dyDescent="0.25">
      <c r="A103" s="25" t="s">
        <v>516</v>
      </c>
      <c r="B103" s="42" t="s">
        <v>2977</v>
      </c>
      <c r="C103" s="101">
        <v>0.13709075000000001</v>
      </c>
      <c r="D103" s="101" t="str">
        <f t="shared" si="1"/>
        <v>ND2</v>
      </c>
      <c r="E103" s="101"/>
      <c r="F103" s="101">
        <f t="shared" si="2"/>
        <v>0.13709075000000001</v>
      </c>
      <c r="G103" s="25"/>
    </row>
    <row r="104" spans="1:7" x14ac:dyDescent="0.25">
      <c r="A104" s="25" t="s">
        <v>517</v>
      </c>
      <c r="B104" s="42" t="s">
        <v>2978</v>
      </c>
      <c r="C104" s="101">
        <v>0.13067053000000001</v>
      </c>
      <c r="D104" s="101" t="str">
        <f t="shared" si="1"/>
        <v>ND2</v>
      </c>
      <c r="E104" s="101"/>
      <c r="F104" s="101">
        <f t="shared" si="2"/>
        <v>0.13067053000000001</v>
      </c>
      <c r="G104" s="25"/>
    </row>
    <row r="105" spans="1:7" x14ac:dyDescent="0.25">
      <c r="A105" s="25" t="s">
        <v>518</v>
      </c>
      <c r="B105" s="42" t="s">
        <v>2979</v>
      </c>
      <c r="C105" s="101">
        <v>0.20235463000000001</v>
      </c>
      <c r="D105" s="101" t="str">
        <f t="shared" si="1"/>
        <v>ND2</v>
      </c>
      <c r="E105" s="101"/>
      <c r="F105" s="101">
        <f t="shared" si="2"/>
        <v>0.20235463000000001</v>
      </c>
      <c r="G105" s="25"/>
    </row>
    <row r="106" spans="1:7" x14ac:dyDescent="0.25">
      <c r="A106" s="25" t="s">
        <v>519</v>
      </c>
      <c r="B106" s="42" t="s">
        <v>2980</v>
      </c>
      <c r="C106" s="101">
        <v>2.8909230000000001E-2</v>
      </c>
      <c r="D106" s="101" t="str">
        <f t="shared" si="1"/>
        <v>ND2</v>
      </c>
      <c r="E106" s="101"/>
      <c r="F106" s="101">
        <f t="shared" si="2"/>
        <v>2.8909230000000001E-2</v>
      </c>
      <c r="G106" s="25"/>
    </row>
    <row r="107" spans="1:7" x14ac:dyDescent="0.25">
      <c r="A107" s="25" t="s">
        <v>520</v>
      </c>
      <c r="B107" s="42" t="s">
        <v>2981</v>
      </c>
      <c r="C107" s="101">
        <v>0.14377798999999999</v>
      </c>
      <c r="D107" s="101" t="str">
        <f t="shared" si="1"/>
        <v>ND2</v>
      </c>
      <c r="E107" s="101"/>
      <c r="F107" s="101">
        <f t="shared" si="2"/>
        <v>0.14377798999999999</v>
      </c>
      <c r="G107" s="25"/>
    </row>
    <row r="108" spans="1:7" x14ac:dyDescent="0.25">
      <c r="A108" s="25" t="s">
        <v>521</v>
      </c>
      <c r="B108" s="42" t="s">
        <v>2982</v>
      </c>
      <c r="C108" s="101">
        <v>7.6695369999999999E-2</v>
      </c>
      <c r="D108" s="101" t="str">
        <f t="shared" si="1"/>
        <v>ND2</v>
      </c>
      <c r="E108" s="101"/>
      <c r="F108" s="101">
        <f t="shared" si="2"/>
        <v>7.6695369999999999E-2</v>
      </c>
      <c r="G108" s="25"/>
    </row>
    <row r="109" spans="1:7" x14ac:dyDescent="0.25">
      <c r="A109" s="25" t="s">
        <v>522</v>
      </c>
      <c r="B109" s="42" t="s">
        <v>2983</v>
      </c>
      <c r="C109" s="101">
        <v>5.9597520000000001E-2</v>
      </c>
      <c r="D109" s="101" t="str">
        <f t="shared" si="1"/>
        <v>ND2</v>
      </c>
      <c r="E109" s="101"/>
      <c r="F109" s="101">
        <f t="shared" si="2"/>
        <v>5.9597520000000001E-2</v>
      </c>
      <c r="G109" s="25"/>
    </row>
    <row r="110" spans="1:7" x14ac:dyDescent="0.25">
      <c r="A110" s="25" t="s">
        <v>523</v>
      </c>
      <c r="B110" s="42" t="s">
        <v>2984</v>
      </c>
      <c r="C110" s="101">
        <v>1.979798E-2</v>
      </c>
      <c r="D110" s="101" t="str">
        <f t="shared" si="1"/>
        <v>ND2</v>
      </c>
      <c r="E110" s="101"/>
      <c r="F110" s="101">
        <f t="shared" si="2"/>
        <v>1.979798E-2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0.98273138000000004</v>
      </c>
      <c r="D150" s="101" t="str">
        <f>IF(C150="","","ND2")</f>
        <v>ND2</v>
      </c>
      <c r="E150" s="102"/>
      <c r="F150" s="101">
        <f>IF(C150="","",C150)</f>
        <v>0.98273138000000004</v>
      </c>
    </row>
    <row r="151" spans="1:7" x14ac:dyDescent="0.25">
      <c r="A151" s="25" t="s">
        <v>546</v>
      </c>
      <c r="B151" s="25" t="s">
        <v>2987</v>
      </c>
      <c r="C151" s="101">
        <v>1.7268619999999998E-2</v>
      </c>
      <c r="D151" s="101" t="str">
        <f>IF(C151="","","ND2")</f>
        <v>ND2</v>
      </c>
      <c r="E151" s="102"/>
      <c r="F151" s="101">
        <f>IF(C151="","",C151)</f>
        <v>1.7268619999999998E-2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0.35326647999999999</v>
      </c>
      <c r="D160" s="126" t="str">
        <f>IF(C160="","","ND2")</f>
        <v>ND2</v>
      </c>
      <c r="E160" s="102"/>
      <c r="F160" s="126">
        <f>IF(C160="","",C160)</f>
        <v>0.35326647999999999</v>
      </c>
    </row>
    <row r="161" spans="1:7" x14ac:dyDescent="0.25">
      <c r="A161" s="25" t="s">
        <v>558</v>
      </c>
      <c r="B161" s="121" t="s">
        <v>559</v>
      </c>
      <c r="C161" s="126">
        <v>0.64673351999999995</v>
      </c>
      <c r="D161" s="126" t="str">
        <f>IF(C161="","","ND2")</f>
        <v>ND2</v>
      </c>
      <c r="E161" s="102"/>
      <c r="F161" s="126">
        <f>IF(C161="","",C161)</f>
        <v>0.64673351999999995</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4.7199310000000001E-2</v>
      </c>
      <c r="D170" s="101" t="str">
        <f>IF(C170="","","ND2")</f>
        <v>ND2</v>
      </c>
      <c r="E170" s="102"/>
      <c r="F170" s="101">
        <f>IF(C170="","",C170)</f>
        <v>4.7199310000000001E-2</v>
      </c>
    </row>
    <row r="171" spans="1:7" x14ac:dyDescent="0.25">
      <c r="A171" s="25" t="s">
        <v>570</v>
      </c>
      <c r="B171" s="21" t="s">
        <v>2990</v>
      </c>
      <c r="C171" s="101">
        <v>0.19125423999999999</v>
      </c>
      <c r="D171" s="101" t="str">
        <f>IF(C171="","","ND2")</f>
        <v>ND2</v>
      </c>
      <c r="E171" s="102"/>
      <c r="F171" s="101">
        <f>IF(C171="","",C171)</f>
        <v>0.19125423999999999</v>
      </c>
    </row>
    <row r="172" spans="1:7" x14ac:dyDescent="0.25">
      <c r="A172" s="25" t="s">
        <v>572</v>
      </c>
      <c r="B172" s="21" t="s">
        <v>2991</v>
      </c>
      <c r="C172" s="101">
        <v>4.106659E-2</v>
      </c>
      <c r="D172" s="101" t="str">
        <f>IF(C172="","","ND2")</f>
        <v>ND2</v>
      </c>
      <c r="E172" s="101"/>
      <c r="F172" s="101">
        <f>IF(C172="","",C172)</f>
        <v>4.106659E-2</v>
      </c>
    </row>
    <row r="173" spans="1:7" x14ac:dyDescent="0.25">
      <c r="A173" s="25" t="s">
        <v>574</v>
      </c>
      <c r="B173" s="21" t="s">
        <v>2992</v>
      </c>
      <c r="C173" s="101">
        <v>7.8316759999999999E-2</v>
      </c>
      <c r="D173" s="101" t="str">
        <f>IF(C173="","","ND2")</f>
        <v>ND2</v>
      </c>
      <c r="E173" s="101"/>
      <c r="F173" s="101">
        <f>IF(C173="","",C173)</f>
        <v>7.8316759999999999E-2</v>
      </c>
    </row>
    <row r="174" spans="1:7" x14ac:dyDescent="0.25">
      <c r="A174" s="25" t="s">
        <v>576</v>
      </c>
      <c r="B174" s="21" t="s">
        <v>2918</v>
      </c>
      <c r="C174" s="101">
        <v>0.64216309000000005</v>
      </c>
      <c r="D174" s="101" t="str">
        <f>IF(C174="","","ND2")</f>
        <v>ND2</v>
      </c>
      <c r="E174" s="101"/>
      <c r="F174" s="101">
        <f>IF(C174="","",C174)</f>
        <v>0.64216309000000005</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164.63254050230918</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11.46471436</v>
      </c>
      <c r="D190" s="107">
        <v>677</v>
      </c>
      <c r="E190" s="39"/>
      <c r="F190" s="113">
        <f t="shared" ref="F190:F213" si="3">IF($C$214=0,"",IF(C190="[for completion]","",IF(C190="","",C190/$C$214)))</f>
        <v>3.6136268751388633E-3</v>
      </c>
      <c r="G190" s="113">
        <f t="shared" ref="G190:G213" si="4">IF($D$214=0,"",IF(D190="[for completion]","",IF(D190="","",D190/$D$214)))</f>
        <v>3.5130506979399095E-2</v>
      </c>
    </row>
    <row r="191" spans="1:7" x14ac:dyDescent="0.25">
      <c r="A191" s="25" t="s">
        <v>596</v>
      </c>
      <c r="B191" s="42" t="s">
        <v>2995</v>
      </c>
      <c r="C191" s="106">
        <v>57.96438552</v>
      </c>
      <c r="D191" s="107">
        <v>1531</v>
      </c>
      <c r="E191" s="39"/>
      <c r="F191" s="113">
        <f t="shared" si="3"/>
        <v>1.8270116004528346E-2</v>
      </c>
      <c r="G191" s="113">
        <f t="shared" si="4"/>
        <v>7.9445799387680968E-2</v>
      </c>
    </row>
    <row r="192" spans="1:7" x14ac:dyDescent="0.25">
      <c r="A192" s="25" t="s">
        <v>597</v>
      </c>
      <c r="B192" s="42" t="s">
        <v>2996</v>
      </c>
      <c r="C192" s="106">
        <v>86.534185230000006</v>
      </c>
      <c r="D192" s="107">
        <v>1380</v>
      </c>
      <c r="E192" s="39"/>
      <c r="F192" s="113">
        <f t="shared" si="3"/>
        <v>2.7275189555212999E-2</v>
      </c>
      <c r="G192" s="113">
        <f t="shared" si="4"/>
        <v>7.1610191479425045E-2</v>
      </c>
    </row>
    <row r="193" spans="1:7" x14ac:dyDescent="0.25">
      <c r="A193" s="25" t="s">
        <v>598</v>
      </c>
      <c r="B193" s="42" t="s">
        <v>2997</v>
      </c>
      <c r="C193" s="106">
        <v>149.11129564000001</v>
      </c>
      <c r="D193" s="107">
        <v>1681</v>
      </c>
      <c r="E193" s="39"/>
      <c r="F193" s="113">
        <f t="shared" si="3"/>
        <v>4.699921588901064E-2</v>
      </c>
      <c r="G193" s="113">
        <f t="shared" si="4"/>
        <v>8.7229515852835865E-2</v>
      </c>
    </row>
    <row r="194" spans="1:7" x14ac:dyDescent="0.25">
      <c r="A194" s="25" t="s">
        <v>599</v>
      </c>
      <c r="B194" s="42" t="s">
        <v>2998</v>
      </c>
      <c r="C194" s="106">
        <v>556.26623070999995</v>
      </c>
      <c r="D194" s="107">
        <v>4406</v>
      </c>
      <c r="E194" s="39"/>
      <c r="F194" s="113">
        <f t="shared" si="3"/>
        <v>0.17533263698563276</v>
      </c>
      <c r="G194" s="113">
        <f t="shared" si="4"/>
        <v>0.22863369830314981</v>
      </c>
    </row>
    <row r="195" spans="1:7" x14ac:dyDescent="0.25">
      <c r="A195" s="25" t="s">
        <v>600</v>
      </c>
      <c r="B195" s="42" t="s">
        <v>2999</v>
      </c>
      <c r="C195" s="106">
        <v>747.08082879000006</v>
      </c>
      <c r="D195" s="107">
        <v>4287</v>
      </c>
      <c r="E195" s="39"/>
      <c r="F195" s="113">
        <f t="shared" si="3"/>
        <v>0.23547654795793446</v>
      </c>
      <c r="G195" s="113">
        <f t="shared" si="4"/>
        <v>0.22245861657412694</v>
      </c>
    </row>
    <row r="196" spans="1:7" x14ac:dyDescent="0.25">
      <c r="A196" s="25" t="s">
        <v>601</v>
      </c>
      <c r="B196" s="42" t="s">
        <v>3000</v>
      </c>
      <c r="C196" s="106">
        <v>518.00071577999995</v>
      </c>
      <c r="D196" s="107">
        <v>2334</v>
      </c>
      <c r="E196" s="39"/>
      <c r="F196" s="113">
        <f t="shared" si="3"/>
        <v>0.16327151720540342</v>
      </c>
      <c r="G196" s="113">
        <f t="shared" si="4"/>
        <v>0.12111462819781019</v>
      </c>
    </row>
    <row r="197" spans="1:7" x14ac:dyDescent="0.25">
      <c r="A197" s="25" t="s">
        <v>602</v>
      </c>
      <c r="B197" s="42" t="s">
        <v>3001</v>
      </c>
      <c r="C197" s="106">
        <v>303.93015278000001</v>
      </c>
      <c r="D197" s="107">
        <v>1115</v>
      </c>
      <c r="E197" s="39"/>
      <c r="F197" s="113">
        <f t="shared" si="3"/>
        <v>9.5797429727753694E-2</v>
      </c>
      <c r="G197" s="113">
        <f t="shared" si="4"/>
        <v>5.7858959057651392E-2</v>
      </c>
    </row>
    <row r="198" spans="1:7" x14ac:dyDescent="0.25">
      <c r="A198" s="25" t="s">
        <v>603</v>
      </c>
      <c r="B198" s="42" t="s">
        <v>3002</v>
      </c>
      <c r="C198" s="106">
        <v>225.17849895000001</v>
      </c>
      <c r="D198" s="107">
        <v>697</v>
      </c>
      <c r="E198" s="39"/>
      <c r="F198" s="113">
        <f t="shared" si="3"/>
        <v>7.0975259387897061E-2</v>
      </c>
      <c r="G198" s="113">
        <f t="shared" si="4"/>
        <v>3.6168335841419749E-2</v>
      </c>
    </row>
    <row r="199" spans="1:7" x14ac:dyDescent="0.25">
      <c r="A199" s="25" t="s">
        <v>604</v>
      </c>
      <c r="B199" s="42" t="s">
        <v>3003</v>
      </c>
      <c r="C199" s="106">
        <v>178.7686167</v>
      </c>
      <c r="D199" s="107">
        <v>478</v>
      </c>
      <c r="E199" s="42"/>
      <c r="F199" s="113">
        <f t="shared" si="3"/>
        <v>5.6347071322806003E-2</v>
      </c>
      <c r="G199" s="113">
        <f t="shared" si="4"/>
        <v>2.4804109802293601E-2</v>
      </c>
    </row>
    <row r="200" spans="1:7" x14ac:dyDescent="0.25">
      <c r="A200" s="25" t="s">
        <v>605</v>
      </c>
      <c r="B200" s="42" t="s">
        <v>3004</v>
      </c>
      <c r="C200" s="106">
        <v>123.42008475</v>
      </c>
      <c r="D200" s="107">
        <v>292</v>
      </c>
      <c r="E200" s="42"/>
      <c r="F200" s="113">
        <f t="shared" si="3"/>
        <v>3.8901460706301988E-2</v>
      </c>
      <c r="G200" s="113">
        <f t="shared" si="4"/>
        <v>1.515230138550153E-2</v>
      </c>
    </row>
    <row r="201" spans="1:7" x14ac:dyDescent="0.25">
      <c r="A201" s="25" t="s">
        <v>606</v>
      </c>
      <c r="B201" s="42" t="s">
        <v>3005</v>
      </c>
      <c r="C201" s="106">
        <v>75.834159499999998</v>
      </c>
      <c r="D201" s="107">
        <v>160</v>
      </c>
      <c r="E201" s="42"/>
      <c r="F201" s="113">
        <f t="shared" si="3"/>
        <v>2.3902589128506391E-2</v>
      </c>
      <c r="G201" s="113">
        <f t="shared" si="4"/>
        <v>8.302630896165222E-3</v>
      </c>
    </row>
    <row r="202" spans="1:7" x14ac:dyDescent="0.25">
      <c r="A202" s="25" t="s">
        <v>607</v>
      </c>
      <c r="B202" s="42" t="s">
        <v>3006</v>
      </c>
      <c r="C202" s="106">
        <v>51.948145109999999</v>
      </c>
      <c r="D202" s="107">
        <v>99</v>
      </c>
      <c r="E202" s="42"/>
      <c r="F202" s="113">
        <f t="shared" si="3"/>
        <v>1.6373823837954694E-2</v>
      </c>
      <c r="G202" s="113">
        <f t="shared" si="4"/>
        <v>5.1372528670022314E-3</v>
      </c>
    </row>
    <row r="203" spans="1:7" x14ac:dyDescent="0.25">
      <c r="A203" s="25" t="s">
        <v>608</v>
      </c>
      <c r="B203" s="42" t="s">
        <v>3007</v>
      </c>
      <c r="C203" s="106">
        <v>27.485011069999999</v>
      </c>
      <c r="D203" s="107">
        <v>48</v>
      </c>
      <c r="E203" s="42"/>
      <c r="F203" s="113">
        <f t="shared" si="3"/>
        <v>8.6631530055879345E-3</v>
      </c>
      <c r="G203" s="113">
        <f t="shared" si="4"/>
        <v>2.4907892688495665E-3</v>
      </c>
    </row>
    <row r="204" spans="1:7" x14ac:dyDescent="0.25">
      <c r="A204" s="25" t="s">
        <v>609</v>
      </c>
      <c r="B204" s="42" t="s">
        <v>3008</v>
      </c>
      <c r="C204" s="106">
        <v>19.916485139999999</v>
      </c>
      <c r="D204" s="107">
        <v>32</v>
      </c>
      <c r="E204" s="42"/>
      <c r="F204" s="113">
        <f t="shared" si="3"/>
        <v>6.277587360685696E-3</v>
      </c>
      <c r="G204" s="113">
        <f t="shared" si="4"/>
        <v>1.6605261792330445E-3</v>
      </c>
    </row>
    <row r="205" spans="1:7" x14ac:dyDescent="0.25">
      <c r="A205" s="25" t="s">
        <v>610</v>
      </c>
      <c r="B205" s="42" t="s">
        <v>3009</v>
      </c>
      <c r="C205" s="106">
        <v>16.106017739999999</v>
      </c>
      <c r="D205" s="107">
        <v>24</v>
      </c>
      <c r="F205" s="113">
        <f t="shared" si="3"/>
        <v>5.076545017099518E-3</v>
      </c>
      <c r="G205" s="113">
        <f t="shared" si="4"/>
        <v>1.2453946344247833E-3</v>
      </c>
    </row>
    <row r="206" spans="1:7" x14ac:dyDescent="0.25">
      <c r="A206" s="25" t="s">
        <v>611</v>
      </c>
      <c r="B206" s="42" t="s">
        <v>3010</v>
      </c>
      <c r="C206" s="106">
        <v>7.2275560800000003</v>
      </c>
      <c r="D206" s="107">
        <v>10</v>
      </c>
      <c r="E206" s="95"/>
      <c r="F206" s="113">
        <f t="shared" si="3"/>
        <v>2.2780934676737375E-3</v>
      </c>
      <c r="G206" s="113">
        <f t="shared" si="4"/>
        <v>5.1891443101032637E-4</v>
      </c>
    </row>
    <row r="207" spans="1:7" x14ac:dyDescent="0.25">
      <c r="A207" s="25" t="s">
        <v>612</v>
      </c>
      <c r="B207" s="42" t="s">
        <v>3011</v>
      </c>
      <c r="C207" s="106">
        <v>8.4801712299999998</v>
      </c>
      <c r="D207" s="107">
        <v>11</v>
      </c>
      <c r="E207" s="95"/>
      <c r="F207" s="113">
        <f t="shared" si="3"/>
        <v>2.6729121808236125E-3</v>
      </c>
      <c r="G207" s="113">
        <f t="shared" si="4"/>
        <v>5.70805874111359E-4</v>
      </c>
    </row>
    <row r="208" spans="1:7" x14ac:dyDescent="0.25">
      <c r="A208" s="25" t="s">
        <v>613</v>
      </c>
      <c r="B208" s="42" t="s">
        <v>3012</v>
      </c>
      <c r="C208" s="106">
        <v>1.6675615500000001</v>
      </c>
      <c r="D208" s="107">
        <v>2</v>
      </c>
      <c r="E208" s="95"/>
      <c r="F208" s="113">
        <f t="shared" si="3"/>
        <v>5.2560796927069884E-4</v>
      </c>
      <c r="G208" s="113">
        <f t="shared" si="4"/>
        <v>1.0378288620206528E-4</v>
      </c>
    </row>
    <row r="209" spans="1:7" x14ac:dyDescent="0.25">
      <c r="A209" s="25" t="s">
        <v>614</v>
      </c>
      <c r="B209" s="42" t="s">
        <v>3013</v>
      </c>
      <c r="C209" s="106">
        <v>3.4406703599999999</v>
      </c>
      <c r="D209" s="107">
        <v>4</v>
      </c>
      <c r="E209" s="95"/>
      <c r="F209" s="113">
        <f t="shared" si="3"/>
        <v>1.0844839645346128E-3</v>
      </c>
      <c r="G209" s="113">
        <f t="shared" si="4"/>
        <v>2.0756577240413056E-4</v>
      </c>
    </row>
    <row r="210" spans="1:7" x14ac:dyDescent="0.25">
      <c r="A210" s="25" t="s">
        <v>615</v>
      </c>
      <c r="B210" s="42" t="s">
        <v>3014</v>
      </c>
      <c r="C210" s="106">
        <v>2.8082010300000002</v>
      </c>
      <c r="D210" s="107">
        <v>3</v>
      </c>
      <c r="E210" s="95"/>
      <c r="F210" s="113">
        <f t="shared" si="3"/>
        <v>8.8513245024280198E-4</v>
      </c>
      <c r="G210" s="113">
        <f t="shared" si="4"/>
        <v>1.5567432930309791E-4</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3172.6336880200001</v>
      </c>
      <c r="D214" s="50">
        <f>SUM(D190:D213)</f>
        <v>19271</v>
      </c>
      <c r="E214" s="95"/>
      <c r="F214" s="122">
        <f>SUM(F190:F213)</f>
        <v>1.0000000000000002</v>
      </c>
      <c r="G214" s="122">
        <f>SUM(G190:G213)</f>
        <v>1.0000000000000002</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0.67026708000000002</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252.03039794</v>
      </c>
      <c r="D219" s="107">
        <v>2991</v>
      </c>
      <c r="F219" s="113">
        <f t="shared" ref="F219:F226" si="5">IF($C$227=0,"",IF(C219="[for completion]","",C219/$C$227))</f>
        <v>7.9438858287257524E-2</v>
      </c>
      <c r="G219" s="113">
        <f t="shared" ref="G219:G226" si="6">IF($D$227=0,"",IF(D219="[for completion]","",D219/$D$227))</f>
        <v>0.15520730631518861</v>
      </c>
    </row>
    <row r="220" spans="1:7" x14ac:dyDescent="0.25">
      <c r="A220" s="25" t="s">
        <v>626</v>
      </c>
      <c r="B220" s="25" t="s">
        <v>3018</v>
      </c>
      <c r="C220" s="106">
        <v>322.5202256</v>
      </c>
      <c r="D220" s="107">
        <v>2278</v>
      </c>
      <c r="F220" s="113">
        <f t="shared" si="5"/>
        <v>0.10165693783617381</v>
      </c>
      <c r="G220" s="113">
        <f t="shared" si="6"/>
        <v>0.11820870738415236</v>
      </c>
    </row>
    <row r="221" spans="1:7" x14ac:dyDescent="0.25">
      <c r="A221" s="25" t="s">
        <v>628</v>
      </c>
      <c r="B221" s="25" t="s">
        <v>3019</v>
      </c>
      <c r="C221" s="106">
        <v>534.04868782999995</v>
      </c>
      <c r="D221" s="107">
        <v>3211</v>
      </c>
      <c r="F221" s="113">
        <f t="shared" si="5"/>
        <v>0.16832976647968864</v>
      </c>
      <c r="G221" s="113">
        <f t="shared" si="6"/>
        <v>0.16662342379741579</v>
      </c>
    </row>
    <row r="222" spans="1:7" x14ac:dyDescent="0.25">
      <c r="A222" s="25" t="s">
        <v>630</v>
      </c>
      <c r="B222" s="25" t="s">
        <v>3020</v>
      </c>
      <c r="C222" s="106">
        <v>605.20147177000001</v>
      </c>
      <c r="D222" s="107">
        <v>3468</v>
      </c>
      <c r="F222" s="113">
        <f t="shared" si="5"/>
        <v>0.19075680689367527</v>
      </c>
      <c r="G222" s="113">
        <f t="shared" si="6"/>
        <v>0.1799595246743812</v>
      </c>
    </row>
    <row r="223" spans="1:7" x14ac:dyDescent="0.25">
      <c r="A223" s="25" t="s">
        <v>632</v>
      </c>
      <c r="B223" s="25" t="s">
        <v>3021</v>
      </c>
      <c r="C223" s="106">
        <v>598.67157451000003</v>
      </c>
      <c r="D223" s="107">
        <v>3313</v>
      </c>
      <c r="F223" s="113">
        <f t="shared" si="5"/>
        <v>0.18869861237703217</v>
      </c>
      <c r="G223" s="113">
        <f t="shared" si="6"/>
        <v>0.17191635099372113</v>
      </c>
    </row>
    <row r="224" spans="1:7" x14ac:dyDescent="0.25">
      <c r="A224" s="25" t="s">
        <v>634</v>
      </c>
      <c r="B224" s="25" t="s">
        <v>3022</v>
      </c>
      <c r="C224" s="106">
        <v>498.91460769999998</v>
      </c>
      <c r="D224" s="107">
        <v>2654</v>
      </c>
      <c r="F224" s="113">
        <f t="shared" si="5"/>
        <v>0.15725566099355334</v>
      </c>
      <c r="G224" s="113">
        <f t="shared" si="6"/>
        <v>0.13771988999014062</v>
      </c>
    </row>
    <row r="225" spans="1:7" x14ac:dyDescent="0.25">
      <c r="A225" s="25" t="s">
        <v>636</v>
      </c>
      <c r="B225" s="25" t="s">
        <v>3023</v>
      </c>
      <c r="C225" s="106">
        <v>341.65245240000002</v>
      </c>
      <c r="D225" s="107">
        <v>1251</v>
      </c>
      <c r="F225" s="113">
        <f t="shared" si="5"/>
        <v>0.10768733046304534</v>
      </c>
      <c r="G225" s="113">
        <f t="shared" si="6"/>
        <v>6.4916195319391828E-2</v>
      </c>
    </row>
    <row r="226" spans="1:7" x14ac:dyDescent="0.25">
      <c r="A226" s="25" t="s">
        <v>638</v>
      </c>
      <c r="B226" s="25" t="s">
        <v>3024</v>
      </c>
      <c r="C226" s="106">
        <v>19.594270269999999</v>
      </c>
      <c r="D226" s="107">
        <v>105</v>
      </c>
      <c r="F226" s="113">
        <f t="shared" si="5"/>
        <v>6.1760266695738619E-3</v>
      </c>
      <c r="G226" s="113">
        <f t="shared" si="6"/>
        <v>5.4486015256084274E-3</v>
      </c>
    </row>
    <row r="227" spans="1:7" x14ac:dyDescent="0.25">
      <c r="A227" s="25" t="s">
        <v>640</v>
      </c>
      <c r="B227" s="52" t="s">
        <v>91</v>
      </c>
      <c r="C227" s="106">
        <f>SUM(C219:C226)</f>
        <v>3172.6336880200001</v>
      </c>
      <c r="D227" s="107">
        <f>SUM(D219:D226)</f>
        <v>19271</v>
      </c>
      <c r="F227" s="101">
        <f>SUM(F219:F226)</f>
        <v>0.99999999999999989</v>
      </c>
      <c r="G227" s="101">
        <f>SUM(G219:G226)</f>
        <v>1</v>
      </c>
    </row>
    <row r="228" spans="1:7" outlineLevel="1" x14ac:dyDescent="0.25">
      <c r="A228" s="25" t="s">
        <v>641</v>
      </c>
      <c r="B228" s="54" t="s">
        <v>3025</v>
      </c>
      <c r="C228" s="106">
        <v>12.017797120000001</v>
      </c>
      <c r="D228" s="107">
        <v>66</v>
      </c>
      <c r="F228" s="113">
        <f t="shared" ref="F228:F233" si="7">IF($C$227=0,"",IF(C228="[for completion]","",C228/$C$227))</f>
        <v>3.7879560963434622E-3</v>
      </c>
      <c r="G228" s="113">
        <f t="shared" ref="G228:G233" si="8">IF($D$227=0,"",IF(D228="[for completion]","",D228/$D$227))</f>
        <v>3.4248352446681544E-3</v>
      </c>
    </row>
    <row r="229" spans="1:7" outlineLevel="1" x14ac:dyDescent="0.25">
      <c r="A229" s="25" t="s">
        <v>643</v>
      </c>
      <c r="B229" s="54" t="s">
        <v>3026</v>
      </c>
      <c r="C229" s="106">
        <v>7.57647315</v>
      </c>
      <c r="D229" s="107">
        <v>39</v>
      </c>
      <c r="F229" s="113">
        <f t="shared" si="7"/>
        <v>2.3880705732304002E-3</v>
      </c>
      <c r="G229" s="113">
        <f t="shared" si="8"/>
        <v>2.023766280940273E-3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0.52409547999999995</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901.62060477</v>
      </c>
      <c r="D241" s="107">
        <v>7614</v>
      </c>
      <c r="F241" s="113">
        <f t="shared" ref="F241:F248" si="9">IF($C$249=0,"",IF(C241="[Mark as ND1 if not relevant]","",C241/$C$249))</f>
        <v>0.28418679674831182</v>
      </c>
      <c r="G241" s="113">
        <f t="shared" ref="G241:G248" si="10">IF($D$249=0,"",IF(D241="[Mark as ND1 if not relevant]","",D241/$D$249))</f>
        <v>0.39512195121951221</v>
      </c>
    </row>
    <row r="242" spans="1:7" x14ac:dyDescent="0.25">
      <c r="A242" s="25" t="s">
        <v>659</v>
      </c>
      <c r="B242" s="25" t="s">
        <v>3032</v>
      </c>
      <c r="C242" s="106">
        <v>699.73127905000001</v>
      </c>
      <c r="D242" s="107">
        <v>4187</v>
      </c>
      <c r="F242" s="113">
        <f t="shared" si="9"/>
        <v>0.22055218095702864</v>
      </c>
      <c r="G242" s="113">
        <f t="shared" si="10"/>
        <v>0.21728074727555785</v>
      </c>
    </row>
    <row r="243" spans="1:7" x14ac:dyDescent="0.25">
      <c r="A243" s="25" t="s">
        <v>660</v>
      </c>
      <c r="B243" s="25" t="s">
        <v>3033</v>
      </c>
      <c r="C243" s="106">
        <v>603.21230588000003</v>
      </c>
      <c r="D243" s="107">
        <v>3327</v>
      </c>
      <c r="F243" s="113">
        <f t="shared" si="9"/>
        <v>0.19012983072955608</v>
      </c>
      <c r="G243" s="113">
        <f t="shared" si="10"/>
        <v>0.17265179034769071</v>
      </c>
    </row>
    <row r="244" spans="1:7" x14ac:dyDescent="0.25">
      <c r="A244" s="25" t="s">
        <v>661</v>
      </c>
      <c r="B244" s="25" t="s">
        <v>3034</v>
      </c>
      <c r="C244" s="106">
        <v>373.00685421999998</v>
      </c>
      <c r="D244" s="107">
        <v>1936</v>
      </c>
      <c r="F244" s="113">
        <f t="shared" si="9"/>
        <v>0.11757009822661212</v>
      </c>
      <c r="G244" s="113">
        <f t="shared" si="10"/>
        <v>0.10046704722366373</v>
      </c>
    </row>
    <row r="245" spans="1:7" x14ac:dyDescent="0.25">
      <c r="A245" s="25" t="s">
        <v>662</v>
      </c>
      <c r="B245" s="25" t="s">
        <v>3035</v>
      </c>
      <c r="C245" s="106">
        <v>227.04297473</v>
      </c>
      <c r="D245" s="107">
        <v>1004</v>
      </c>
      <c r="F245" s="113">
        <f t="shared" si="9"/>
        <v>7.1562933867495279E-2</v>
      </c>
      <c r="G245" s="113">
        <f t="shared" si="10"/>
        <v>5.2101712506486764E-2</v>
      </c>
    </row>
    <row r="246" spans="1:7" x14ac:dyDescent="0.25">
      <c r="A246" s="25" t="s">
        <v>663</v>
      </c>
      <c r="B246" s="25" t="s">
        <v>3036</v>
      </c>
      <c r="C246" s="106">
        <v>153.76862775999999</v>
      </c>
      <c r="D246" s="107">
        <v>558</v>
      </c>
      <c r="F246" s="113">
        <f t="shared" si="9"/>
        <v>4.8467186233665756E-2</v>
      </c>
      <c r="G246" s="113">
        <f t="shared" si="10"/>
        <v>2.8956927867151011E-2</v>
      </c>
    </row>
    <row r="247" spans="1:7" x14ac:dyDescent="0.25">
      <c r="A247" s="25" t="s">
        <v>664</v>
      </c>
      <c r="B247" s="25" t="s">
        <v>3037</v>
      </c>
      <c r="C247" s="106">
        <v>204.47093046000001</v>
      </c>
      <c r="D247" s="107">
        <v>619</v>
      </c>
      <c r="F247" s="113">
        <f t="shared" si="9"/>
        <v>6.4448326100973855E-2</v>
      </c>
      <c r="G247" s="113">
        <f t="shared" si="10"/>
        <v>3.2122470160871823E-2</v>
      </c>
    </row>
    <row r="248" spans="1:7" x14ac:dyDescent="0.25">
      <c r="A248" s="25" t="s">
        <v>665</v>
      </c>
      <c r="B248" s="25" t="s">
        <v>3024</v>
      </c>
      <c r="C248" s="106">
        <v>9.7801101500000005</v>
      </c>
      <c r="D248" s="107">
        <v>25</v>
      </c>
      <c r="F248" s="113">
        <f t="shared" si="9"/>
        <v>3.0826471363563841E-3</v>
      </c>
      <c r="G248" s="113">
        <f t="shared" si="10"/>
        <v>1.2973533990659055E-3</v>
      </c>
    </row>
    <row r="249" spans="1:7" x14ac:dyDescent="0.25">
      <c r="A249" s="25" t="s">
        <v>666</v>
      </c>
      <c r="B249" s="52" t="s">
        <v>91</v>
      </c>
      <c r="C249" s="106">
        <f>SUM(C241:C248)</f>
        <v>3172.6336870200003</v>
      </c>
      <c r="D249" s="107">
        <f>SUM(D241:D248)</f>
        <v>19270</v>
      </c>
      <c r="F249" s="101">
        <f>SUM(F241:F248)</f>
        <v>1</v>
      </c>
      <c r="G249" s="101">
        <f>SUM(G241:G248)</f>
        <v>1</v>
      </c>
    </row>
    <row r="250" spans="1:7" outlineLevel="1" x14ac:dyDescent="0.25">
      <c r="A250" s="25" t="s">
        <v>667</v>
      </c>
      <c r="B250" s="54" t="s">
        <v>3025</v>
      </c>
      <c r="C250" s="106">
        <v>9.7801101500000005</v>
      </c>
      <c r="D250" s="107">
        <v>25</v>
      </c>
      <c r="F250" s="113">
        <f t="shared" ref="F250:F255" si="11">IF($C$249=0,"",IF(C250="[for completion]","",C250/$C$249))</f>
        <v>3.0826471363563841E-3</v>
      </c>
      <c r="G250" s="113">
        <f t="shared" ref="G250:G255" si="12">IF($D$249=0,"",IF(D250="[for completion]","",D250/$D$249))</f>
        <v>1.2973533990659055E-3</v>
      </c>
    </row>
    <row r="251" spans="1:7" outlineLevel="1" x14ac:dyDescent="0.25">
      <c r="A251" s="25" t="s">
        <v>668</v>
      </c>
      <c r="B251" s="54" t="s">
        <v>3026</v>
      </c>
      <c r="C251" s="106">
        <v>0</v>
      </c>
      <c r="D251" s="107">
        <v>0</v>
      </c>
      <c r="F251" s="113">
        <f t="shared" si="11"/>
        <v>0</v>
      </c>
      <c r="G251" s="113">
        <f t="shared" si="12"/>
        <v>0</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0.44981051999999999</v>
      </c>
      <c r="E277" s="23"/>
      <c r="F277" s="23"/>
    </row>
    <row r="278" spans="1:7" x14ac:dyDescent="0.25">
      <c r="A278" s="25" t="s">
        <v>699</v>
      </c>
      <c r="B278" s="25" t="s">
        <v>700</v>
      </c>
      <c r="C278" s="101">
        <v>0.55018948000000001</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3172.6336880200001</v>
      </c>
      <c r="D287" s="107">
        <v>19271</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3172.6336880200001</v>
      </c>
      <c r="D305" s="107">
        <f>SUM(D287:D304)</f>
        <v>19271</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3172.6336880200001</v>
      </c>
      <c r="D310" s="107">
        <v>19271</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3172.6336880200001</v>
      </c>
      <c r="D328" s="107">
        <f>SUM(D310:D327)</f>
        <v>19271</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3172.6336880200001</v>
      </c>
      <c r="D345" s="107">
        <v>19271</v>
      </c>
      <c r="F345" s="113">
        <f t="shared" si="17"/>
        <v>1</v>
      </c>
      <c r="G345" s="113">
        <f t="shared" si="18"/>
        <v>1</v>
      </c>
    </row>
    <row r="346" spans="1:7" customFormat="1" x14ac:dyDescent="0.25">
      <c r="A346" s="25" t="s">
        <v>2560</v>
      </c>
      <c r="B346" s="42" t="s">
        <v>91</v>
      </c>
      <c r="C346" s="106">
        <f>SUM(C333:C345)</f>
        <v>3172.6336880200001</v>
      </c>
      <c r="D346" s="107">
        <f>SUM(D333:D345)</f>
        <v>19271</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2799.1546735699999</v>
      </c>
      <c r="D358" s="107">
        <v>16590</v>
      </c>
      <c r="E358" s="31"/>
      <c r="F358" s="113">
        <f t="shared" ref="F358:F364" si="19">IF($C$365=0,"",IF(C358="[For completion]","",C358/$C$365))</f>
        <v>0.88228107901007524</v>
      </c>
      <c r="G358" s="113">
        <f t="shared" ref="G358:G364" si="20">IF($D$365=0,"",IF(D358="[For completion]","",D358/$D$365))</f>
        <v>0.86087904104613144</v>
      </c>
    </row>
    <row r="359" spans="1:7" customFormat="1" x14ac:dyDescent="0.25">
      <c r="A359" s="25" t="s">
        <v>2369</v>
      </c>
      <c r="B359" s="127" t="s">
        <v>1907</v>
      </c>
      <c r="C359" s="106">
        <v>373.47901445000002</v>
      </c>
      <c r="D359" s="107">
        <v>2681</v>
      </c>
      <c r="E359" s="31"/>
      <c r="F359" s="113">
        <f t="shared" si="19"/>
        <v>0.11771892098992479</v>
      </c>
      <c r="G359" s="113">
        <f t="shared" si="20"/>
        <v>0.1391209589538685</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3172.6336880199997</v>
      </c>
      <c r="D365" s="107">
        <f>SUM(D358:D364)</f>
        <v>19271</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3172.6336880200001</v>
      </c>
      <c r="D371" s="107">
        <v>19271</v>
      </c>
      <c r="E371" s="31"/>
      <c r="F371" s="113">
        <f>IF($C$372=0,"",IF(C371="[For completion]","",C371/$C$372))</f>
        <v>1</v>
      </c>
      <c r="G371" s="113">
        <f>IF($D$372=0,"",IF(D371="[For completion]","",D371/$D$372))</f>
        <v>1</v>
      </c>
    </row>
    <row r="372" spans="1:7" customFormat="1" x14ac:dyDescent="0.25">
      <c r="A372" s="25" t="s">
        <v>2380</v>
      </c>
      <c r="B372" s="42" t="s">
        <v>91</v>
      </c>
      <c r="C372" s="106">
        <f>SUM(C368:C371)</f>
        <v>3172.6336880200001</v>
      </c>
      <c r="D372" s="107">
        <f>SUM(D368:D371)</f>
        <v>19271</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115" zoomScaleNormal="80" zoomScaleSheetLayoutView="115" workbookViewId="0">
      <selection activeCell="C13" sqref="C13"/>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115" zoomScaleNormal="80" zoomScaleSheetLayoutView="115" workbookViewId="0">
      <selection activeCell="D4" sqref="D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85" zoomScaleNormal="80" zoomScaleSheetLayoutView="85" workbookViewId="0">
      <selection activeCell="C22" sqref="C22"/>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Normal="80" zoomScaleSheetLayoutView="100" workbookViewId="0">
      <selection activeCell="H14" sqref="H14"/>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D6" sqref="D6"/>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6.8824249999999996</v>
      </c>
      <c r="H75" s="23"/>
    </row>
    <row r="76" spans="1:14" x14ac:dyDescent="0.25">
      <c r="A76" s="25" t="s">
        <v>1398</v>
      </c>
      <c r="B76" s="25" t="s">
        <v>2916</v>
      </c>
      <c r="C76" s="106">
        <v>24.363141666666664</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1.2471100000000001E-3</v>
      </c>
      <c r="D82" s="121" t="str">
        <f t="shared" ref="D82:D87" si="0">IF(C82="","","ND2")</f>
        <v>ND2</v>
      </c>
      <c r="E82" s="121" t="str">
        <f t="shared" ref="E82:E87" si="1">IF(C82="","","ND2")</f>
        <v>ND2</v>
      </c>
      <c r="F82" s="121" t="str">
        <f t="shared" ref="F82:F87" si="2">IF(C82="","","ND2")</f>
        <v>ND2</v>
      </c>
      <c r="G82" s="121">
        <f t="shared" ref="G82:G87" si="3">IF(C82="","",C82)</f>
        <v>1.2471100000000001E-3</v>
      </c>
      <c r="H82" s="23"/>
    </row>
    <row r="83" spans="1:8" x14ac:dyDescent="0.25">
      <c r="A83" s="25" t="s">
        <v>1405</v>
      </c>
      <c r="B83" s="25" t="s">
        <v>3073</v>
      </c>
      <c r="C83" s="121">
        <v>4.7464000000000002E-4</v>
      </c>
      <c r="D83" s="121" t="str">
        <f t="shared" si="0"/>
        <v>ND2</v>
      </c>
      <c r="E83" s="121" t="str">
        <f t="shared" si="1"/>
        <v>ND2</v>
      </c>
      <c r="F83" s="121" t="str">
        <f t="shared" si="2"/>
        <v>ND2</v>
      </c>
      <c r="G83" s="121">
        <f t="shared" si="3"/>
        <v>4.7464000000000002E-4</v>
      </c>
      <c r="H83" s="23"/>
    </row>
    <row r="84" spans="1:8" x14ac:dyDescent="0.25">
      <c r="A84" s="25" t="s">
        <v>1406</v>
      </c>
      <c r="B84" s="25" t="s">
        <v>3074</v>
      </c>
      <c r="C84" s="121">
        <v>5.622E-5</v>
      </c>
      <c r="D84" s="121" t="str">
        <f t="shared" si="0"/>
        <v>ND2</v>
      </c>
      <c r="E84" s="121" t="str">
        <f t="shared" si="1"/>
        <v>ND2</v>
      </c>
      <c r="F84" s="121" t="str">
        <f t="shared" si="2"/>
        <v>ND2</v>
      </c>
      <c r="G84" s="121">
        <f t="shared" si="3"/>
        <v>5.622E-5</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0.99822202999999998</v>
      </c>
      <c r="D87" s="121" t="str">
        <f t="shared" si="0"/>
        <v>ND2</v>
      </c>
      <c r="E87" s="121" t="str">
        <f t="shared" si="1"/>
        <v>ND2</v>
      </c>
      <c r="F87" s="121" t="str">
        <f t="shared" si="2"/>
        <v>ND2</v>
      </c>
      <c r="G87" s="121">
        <f t="shared" si="3"/>
        <v>0.99822202999999998</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031C786C-49BC-48B3-BB68-EEC8FFF18C38}"/>
</file>

<file path=customXml/itemProps2.xml><?xml version="1.0" encoding="utf-8"?>
<ds:datastoreItem xmlns:ds="http://schemas.openxmlformats.org/officeDocument/2006/customXml" ds:itemID="{ED8E04A0-6590-4058-BDA8-D73EE9BE731E}"/>
</file>

<file path=customXml/itemProps3.xml><?xml version="1.0" encoding="utf-8"?>
<ds:datastoreItem xmlns:ds="http://schemas.openxmlformats.org/officeDocument/2006/customXml" ds:itemID="{9B2FF949-829C-4010-858E-158ACA2EC6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2024-07-18T11:57:56Z</dcterms:created>
  <dcterms:modified xsi:type="dcterms:W3CDTF">2024-07-18T13:39:23Z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