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83418 KNAB SB\Reporting\2024\04\Draft\"/>
    </mc:Choice>
  </mc:AlternateContent>
  <xr:revisionPtr revIDLastSave="0" documentId="13_ncr:1_{5C38146B-091C-45F5-A4CF-1CFBE52E011A}" xr6:coauthVersionLast="47" xr6:coauthVersionMax="47" xr10:uidLastSave="{00000000-0000-0000-0000-000000000000}"/>
  <bookViews>
    <workbookView xWindow="-289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6" i="24"/>
  <c r="F194" i="24"/>
  <c r="C192" i="24"/>
  <c r="F199" i="24" s="1"/>
  <c r="F191" i="24"/>
  <c r="F190" i="24"/>
  <c r="F189" i="24"/>
  <c r="F192" i="24" s="1"/>
  <c r="F188" i="24"/>
  <c r="C121" i="24"/>
  <c r="C117" i="24"/>
  <c r="C89" i="24"/>
  <c r="C82" i="24"/>
  <c r="F80"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46" i="24" s="1"/>
  <c r="G31" i="24"/>
  <c r="D22" i="24"/>
  <c r="C22" i="24"/>
  <c r="G21" i="24"/>
  <c r="G16" i="24"/>
  <c r="G22" i="24" s="1"/>
  <c r="G11" i="24"/>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8" i="19"/>
  <c r="F34" i="19"/>
  <c r="F30" i="19"/>
  <c r="C29" i="19"/>
  <c r="F27"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F25" i="9"/>
  <c r="F23" i="9"/>
  <c r="F21" i="9"/>
  <c r="F19" i="9"/>
  <c r="F17" i="9"/>
  <c r="C15" i="9"/>
  <c r="F17" i="22"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6" i="8"/>
  <c r="F175" i="8"/>
  <c r="F174" i="8"/>
  <c r="F179" i="8" s="1"/>
  <c r="D167" i="8"/>
  <c r="C167" i="8"/>
  <c r="G166" i="8"/>
  <c r="F166" i="8"/>
  <c r="G165" i="8"/>
  <c r="F165" i="8"/>
  <c r="G164" i="8"/>
  <c r="G167" i="8" s="1"/>
  <c r="F164" i="8"/>
  <c r="F167" i="8" s="1"/>
  <c r="F161" i="8"/>
  <c r="D156" i="8"/>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D99" i="8"/>
  <c r="D98" i="8"/>
  <c r="F97" i="8"/>
  <c r="D97" i="8"/>
  <c r="D96" i="8"/>
  <c r="F95" i="8"/>
  <c r="D95" i="8"/>
  <c r="D94" i="8"/>
  <c r="F93"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C307" i="8"/>
  <c r="G293" i="8"/>
  <c r="C291" i="8"/>
  <c r="C295" i="8"/>
  <c r="D291" i="8"/>
  <c r="F293" i="8"/>
  <c r="F307" i="8"/>
  <c r="D295" i="8"/>
  <c r="D293" i="8"/>
  <c r="D307" i="8"/>
  <c r="C293" i="8"/>
  <c r="F295" i="8"/>
  <c r="F212" i="8" l="1"/>
  <c r="F193" i="8"/>
  <c r="F208" i="8" s="1"/>
  <c r="F195" i="8"/>
  <c r="F197" i="8"/>
  <c r="F199" i="8"/>
  <c r="F201" i="8"/>
  <c r="F203" i="8"/>
  <c r="F205" i="8"/>
  <c r="F210" i="8"/>
  <c r="F214" i="8"/>
  <c r="G104" i="8"/>
  <c r="G102" i="8"/>
  <c r="G99" i="8"/>
  <c r="G97" i="8"/>
  <c r="G95" i="8"/>
  <c r="G93" i="8"/>
  <c r="G101" i="8"/>
  <c r="G98" i="8"/>
  <c r="G94" i="8"/>
  <c r="G105" i="8"/>
  <c r="G103" i="8"/>
  <c r="G96" i="8"/>
  <c r="F104" i="8"/>
  <c r="G214" i="9"/>
  <c r="F99" i="8"/>
  <c r="F102" i="8"/>
  <c r="G162" i="8"/>
  <c r="G161" i="8"/>
  <c r="G160" i="8"/>
  <c r="G157" i="8"/>
  <c r="G158" i="8"/>
  <c r="G159" i="8"/>
  <c r="F59" i="8"/>
  <c r="F61" i="8"/>
  <c r="F80" i="8"/>
  <c r="F94" i="8"/>
  <c r="F100" i="8" s="1"/>
  <c r="F96" i="8"/>
  <c r="F98" i="8"/>
  <c r="F101" i="8"/>
  <c r="F103" i="8"/>
  <c r="F157" i="8"/>
  <c r="F158" i="8"/>
  <c r="F159" i="8"/>
  <c r="F160" i="8"/>
  <c r="F207" i="8"/>
  <c r="G228" i="9"/>
  <c r="G229" i="9"/>
  <c r="G230" i="9"/>
  <c r="G231" i="9"/>
  <c r="G232" i="9"/>
  <c r="G250" i="9"/>
  <c r="G251" i="9"/>
  <c r="G252" i="9"/>
  <c r="G253" i="9"/>
  <c r="G254" i="9"/>
  <c r="F466" i="9"/>
  <c r="F467" i="9"/>
  <c r="F468" i="9"/>
  <c r="F469" i="9"/>
  <c r="F470" i="9"/>
  <c r="F488" i="9"/>
  <c r="F489" i="9"/>
  <c r="F490" i="9"/>
  <c r="F491" i="9"/>
  <c r="F492" i="9"/>
  <c r="G180" i="11"/>
  <c r="G182" i="11"/>
  <c r="G184" i="11"/>
  <c r="G15" i="19"/>
  <c r="G18" i="19" s="1"/>
  <c r="G17" i="19"/>
  <c r="F180" i="8"/>
  <c r="F182" i="8"/>
  <c r="F184" i="8"/>
  <c r="F209" i="8"/>
  <c r="F211" i="8"/>
  <c r="F213" i="8"/>
  <c r="F17" i="19"/>
  <c r="F16" i="19"/>
  <c r="F15" i="19"/>
  <c r="F18" i="19" s="1"/>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F42" i="10" s="1"/>
  <c r="G158" i="11"/>
  <c r="G160" i="11"/>
  <c r="G181" i="11"/>
  <c r="G183" i="11"/>
  <c r="G16" i="19"/>
  <c r="F37" i="19"/>
  <c r="F35" i="19"/>
  <c r="F33" i="19"/>
  <c r="F31" i="19"/>
  <c r="F28" i="19"/>
  <c r="F26" i="19"/>
  <c r="F32" i="19"/>
  <c r="F36" i="19"/>
  <c r="G616" i="19"/>
  <c r="G614" i="19"/>
  <c r="F81" i="24"/>
  <c r="F79" i="24"/>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193" i="24"/>
  <c r="F195" i="24"/>
  <c r="F197" i="24"/>
  <c r="F46" i="24" l="1"/>
  <c r="G100" i="8"/>
  <c r="F22" i="24"/>
  <c r="F82" i="24"/>
  <c r="G618" i="19"/>
  <c r="F2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<sst xmlns="http://schemas.openxmlformats.org/spreadsheetml/2006/main" count="4663" uniqueCount="3081">
  <si>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</si>
  <si>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</si>
  <si>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</si>
  <si>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</si>
  <si>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</si>
  <si>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</si>
  <si>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</si>
  <si>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</si>
  <si>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</si>
  <si>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</si>
  <si>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</si>
  <si>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</si>
  <si>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</si>
  <si>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</si>
  <si>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</si>
  <si>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</si>
  <si>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</si>
  <si>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</si>
  <si>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</si>
  <si>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</si>
  <si>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</si>
  <si>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</si>
  <si>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</si>
  <si>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</si>
  <si>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</si>
  <si>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</si>
  <si>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</si>
  <si>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</si>
  <si>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</si>
  <si>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</si>
  <si>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</si>
  <si>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</si>
  <si>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</si>
  <si>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</si>
  <si>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</si>
  <si>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</si>
  <si>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</si>
  <si>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</si>
  <si>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</si>
  <si>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</si>
  <si>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</si>
  <si>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</si>
  <si>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</si>
  <si>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</si>
  <si>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</si>
  <si>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</si>
  <si>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</si>
  <si>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</si>
  <si>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</si>
  <si>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</si>
  <si>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</si>
  <si>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</si>
  <si>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</si>
  <si>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</si>
  <si>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</si>
  <si>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</si>
  <si>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</si>
  <si>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</si>
  <si>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</si>
  <si>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</si>
  <si>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</si>
  <si>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</si>
  <si>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</si>
  <si>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</si>
  <si>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</si>
  <si>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</si>
  <si>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</si>
  <si>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</si>
  <si>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</si>
  <si>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</si>
  <si>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</si>
  <si>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</si>
  <si>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</si>
  <si>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</si>
  <si>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</si>
  <si>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</si>
  <si>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</si>
  <si>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</si>
  <si>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</si>
  <si>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</si>
  <si>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</si>
  <si>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</si>
  <si>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</si>
  <si>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</si>
  <si>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</si>
  <si>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</si>
  <si>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</si>
  <si>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</si>
  <si>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</si>
  <si>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</si>
  <si>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</si>
  <si>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</si>
  <si>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</si>
  <si>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</si>
  <si>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</si>
  <si>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</si>
  <si>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</si>
  <si>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</si>
  <si>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</si>
  <si>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</si>
  <si>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</si>
  <si>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</si>
  <si>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</si>
  <si>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</si>
  <si>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</si>
  <si>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</si>
  <si>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</si>
  <si>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</si>
  <si>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</si>
  <si>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</si>
  <si>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</si>
  <si>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</si>
  <si>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</si>
  <si>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</si>
  <si>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</si>
  <si>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</si>
  <si>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</si>
  <si>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</si>
  <si>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</si>
  <si>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</si>
  <si>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</si>
  <si>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</si>
  <si>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</si>
  <si>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</si>
  <si>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</si>
  <si>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</si>
  <si>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</si>
  <si>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</si>
  <si>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</si>
  <si>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</si>
  <si>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</si>
  <si>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</si>
  <si>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</si>
  <si>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</si>
  <si>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</si>
  <si>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</si>
  <si>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</si>
  <si>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</si>
  <si>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</si>
  <si>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</si>
  <si>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</si>
  <si>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</si>
  <si>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</si>
  <si>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</si>
  <si>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</si>
  <si>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</si>
  <si>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</si>
  <si>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</si>
  <si>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</si>
  <si>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</si>
  <si>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</si>
  <si>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</si>
  <si>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</si>
  <si>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</si>
  <si>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</si>
  <si>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</si>
  <si>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</si>
  <si>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</si>
  <si>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</si>
  <si>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</si>
  <si>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</si>
  <si>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</si>
  <si>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</si>
  <si>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</si>
  <si>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</si>
  <si>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</si>
  <si>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</si>
  <si>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</si>
  <si>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</si>
  <si>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</si>
  <si>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</si>
  <si>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</si>
  <si>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</si>
  <si>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</si>
  <si>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</si>
  <si>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</si>
  <si>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</si>
  <si>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</si>
  <si>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</si>
  <si>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</si>
  <si>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</si>
  <si>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</si>
  <si>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</si>
  <si>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</si>
  <si>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</si>
  <si>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</si>
  <si>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</si>
  <si>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</si>
  <si>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</si>
  <si>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</si>
  <si>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</si>
  <si>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</si>
  <si>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</si>
  <si>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</si>
  <si>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</si>
  <si>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</si>
  <si>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</si>
  <si>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</si>
  <si>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</si>
  <si>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</si>
  <si>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</si>
  <si>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</si>
  <si>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</si>
  <si>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</si>
  <si>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</si>
  <si>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</si>
  <si>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</si>
  <si>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</si>
  <si>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</si>
  <si>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</si>
  <si>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</si>
  <si>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</si>
  <si>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</si>
  <si>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</si>
  <si>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</si>
  <si>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</si>
  <si>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</si>
  <si>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</si>
  <si>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</si>
  <si>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</si>
  <si>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</si>
  <si>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</si>
  <si>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</si>
  <si>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</si>
  <si>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</si>
  <si>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</si>
  <si>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</si>
  <si>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</si>
  <si>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</si>
  <si>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</si>
  <si>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</si>
  <si>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</si>
  <si>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</si>
  <si>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</si>
  <si>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</si>
  <si>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</si>
  <si>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</si>
  <si>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</si>
  <si>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</si>
  <si>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</si>
  <si>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</si>
  <si>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</si>
  <si>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</si>
  <si>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</si>
  <si>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</si>
  <si>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</si>
  <si>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</si>
  <si>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</si>
  <si>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</si>
  <si>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</si>
  <si>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</si>
  <si>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</si>
  <si>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</si>
  <si>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</si>
  <si>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</si>
  <si>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</si>
  <si>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</si>
  <si>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</si>
  <si>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</si>
  <si>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</si>
  <si>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</si>
  <si>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</si>
  <si>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</si>
  <si>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</si>
  <si>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</si>
  <si>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</si>
  <si>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</si>
  <si>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</si>
  <si>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</si>
  <si>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</si>
  <si>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</si>
  <si>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</si>
  <si>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</si>
  <si>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</si>
  <si>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</si>
  <si>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</si>
  <si>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</si>
  <si>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</si>
  <si>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</si>
  <si>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</si>
  <si>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</si>
  <si>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</si>
  <si>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</si>
  <si>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</si>
  <si>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</si>
  <si>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</si>
  <si>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</si>
  <si>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</si>
  <si>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</si>
  <si>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</si>
  <si>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</si>
  <si>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</si>
  <si>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</si>
  <si>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</si>
  <si>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</si>
  <si>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</si>
  <si>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</si>
  <si>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</si>
  <si>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</si>
  <si>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</si>
  <si>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</si>
  <si>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</si>
  <si>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</si>
  <si>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</si>
  <si>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</si>
  <si>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</si>
  <si>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</si>
  <si>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</si>
  <si>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</si>
  <si>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</si>
  <si>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</si>
  <si>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</si>
  <si>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</si>
  <si>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</si>
  <si>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</si>
  <si>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</si>
  <si>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</si>
  <si>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</si>
  <si>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</si>
  <si>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</si>
  <si>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</si>
  <si>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</si>
  <si>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</si>
  <si>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</si>
  <si>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</si>
  <si>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</si>
  <si>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</si>
  <si>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</si>
  <si>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</si>
  <si>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</si>
  <si>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</si>
  <si>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</si>
  <si>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</si>
  <si>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</si>
  <si>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</si>
  <si>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</si>
  <si>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</si>
  <si>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</si>
  <si>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</si>
  <si>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</si>
  <si>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</si>
  <si>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</si>
  <si>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</si>
  <si>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</si>
  <si>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</si>
  <si>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</si>
  <si>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</si>
  <si>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</si>
  <si>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</si>
  <si>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</si>
  <si>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</si>
  <si>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</si>
  <si>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</si>
  <si>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</si>
  <si>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</si>
  <si>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</si>
  <si>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</si>
  <si>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</si>
  <si>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</si>
  <si>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</si>
  <si>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</si>
  <si>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</si>
  <si>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</si>
  <si>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</si>
  <si>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</si>
  <si>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</si>
  <si>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</si>
  <si>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</si>
  <si>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</si>
  <si>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</si>
  <si>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</si>
  <si>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</si>
  <si>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</si>
  <si>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</si>
  <si>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</si>
  <si>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</si>
  <si>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</si>
  <si>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</si>
  <si>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</si>
  <si>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</si>
  <si>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</si>
  <si>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</si>
  <si>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</si>
  <si>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</si>
  <si>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</si>
  <si>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</si>
  <si>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</si>
  <si>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</si>
  <si>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</si>
  <si>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</si>
  <si>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</si>
  <si>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</si>
  <si>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</si>
  <si>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</si>
  <si>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</si>
  <si>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</si>
  <si>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</si>
  <si>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</si>
  <si>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</si>
  <si>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</si>
  <si>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</si>
  <si>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</si>
  <si>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</si>
  <si>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</si>
  <si>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</si>
  <si>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</si>
  <si>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</si>
  <si>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</si>
  <si>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</si>
  <si>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</si>
  <si>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</si>
  <si>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</si>
  <si>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</si>
  <si>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</si>
  <si>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</si>
  <si>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</si>
  <si>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</si>
  <si>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</si>
  <si>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</si>
  <si>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</si>
  <si>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</si>
  <si>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</si>
  <si>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</si>
  <si>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</si>
  <si>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</si>
  <si>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</si>
  <si>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</si>
  <si>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</si>
  <si>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</si>
  <si>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</si>
  <si>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</si>
  <si>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</si>
  <si>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</si>
  <si>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</si>
  <si>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</si>
  <si>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</si>
  <si>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</si>
  <si>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</si>
  <si>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</si>
  <si>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</si>
  <si>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</si>
  <si>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</si>
  <si>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</si>
  <si>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</si>
  <si>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</si>
  <si>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</si>
  <si>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</si>
  <si>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</si>
  <si>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</si>
  <si>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</si>
  <si>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</si>
  <si>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</si>
  <si>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</si>
  <si>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</si>
  <si>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</si>
  <si>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</si>
  <si>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</si>
  <si>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</si>
  <si>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</si>
  <si>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</si>
  <si>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</si>
  <si>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</si>
  <si>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</si>
  <si>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</si>
  <si>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</si>
  <si>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</si>
  <si>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</si>
  <si>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</si>
  <si>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</si>
  <si>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</si>
  <si>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</si>
  <si>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</si>
  <si>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</si>
  <si>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</si>
  <si>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</si>
  <si>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</si>
  <si>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</si>
  <si>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</si>
  <si>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</si>
  <si>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</si>
  <si>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</si>
  <si>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</si>
  <si>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</si>
  <si>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</si>
  <si>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</si>
  <si>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</si>
  <si>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</si>
  <si>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</si>
  <si>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</si>
  <si>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</si>
  <si>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</si>
  <si>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</si>
  <si>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</si>
  <si>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</si>
  <si>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</si>
  <si>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</si>
  <si>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</si>
  <si>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</si>
  <si>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</si>
  <si>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</si>
  <si>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</si>
  <si>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</si>
  <si>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</si>
  <si>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</si>
  <si>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</si>
  <si>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</si>
  <si>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</si>
  <si>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</si>
  <si>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</si>
  <si>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</si>
  <si>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</si>
  <si>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</si>
  <si>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</si>
  <si>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</si>
  <si>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</si>
  <si>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</si>
  <si>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</si>
  <si>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</si>
  <si>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</si>
  <si>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</si>
  <si>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</si>
  <si>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</si>
  <si>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</si>
  <si>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</si>
  <si>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</si>
  <si>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</si>
  <si>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</si>
  <si>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</si>
  <si>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</si>
  <si>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</si>
  <si>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</si>
  <si>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</si>
  <si>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</si>
  <si>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</si>
  <si>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</si>
  <si>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</si>
  <si>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</si>
  <si>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</si>
  <si>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</si>
  <si>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</si>
  <si>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</si>
  <si>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</si>
  <si>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</si>
  <si>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</si>
  <si>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</si>
  <si>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</si>
  <si>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</si>
  <si>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</si>
  <si>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</si>
  <si>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</si>
  <si>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</si>
  <si>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</si>
  <si>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</si>
  <si>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</si>
  <si>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</si>
  <si>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</si>
  <si>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</si>
  <si>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</si>
  <si>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</si>
  <si>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</si>
  <si>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</si>
  <si>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</si>
  <si>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</si>
  <si>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</si>
  <si>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</si>
  <si>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</si>
  <si>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</si>
  <si>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</si>
  <si>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</si>
  <si>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</si>
  <si>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</si>
  <si>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</si>
  <si>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</si>
  <si>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</si>
  <si>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</si>
  <si>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</si>
  <si>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</si>
  <si>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</si>
  <si>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</si>
  <si>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</si>
  <si>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</si>
  <si>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</si>
  <si>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</si>
  <si>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</si>
  <si>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</si>
  <si>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</si>
  <si>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</si>
  <si>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</si>
  <si>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</si>
  <si>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</si>
  <si>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</si>
  <si>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</si>
  <si>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</si>
  <si>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</si>
  <si>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</si>
  <si>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</si>
  <si>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</si>
  <si>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</si>
  <si>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</si>
  <si>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</si>
  <si>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</si>
  <si>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</si>
  <si>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</si>
  <si>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</si>
  <si>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</si>
  <si>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</si>
  <si>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</si>
  <si>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</si>
  <si>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</si>
  <si>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</si>
  <si>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</si>
  <si>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</si>
  <si>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</si>
  <si>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</si>
  <si>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</si>
  <si>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</si>
  <si>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</si>
  <si>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</si>
  <si>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</si>
  <si>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</si>
  <si>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</si>
  <si>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</si>
  <si>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</si>
  <si>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</si>
  <si>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</si>
  <si>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</si>
  <si>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</si>
  <si>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</si>
  <si>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</si>
  <si>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</si>
  <si>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</si>
  <si>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</si>
  <si>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</si>
  <si>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</si>
  <si>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</si>
  <si>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</si>
  <si>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</si>
  <si>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</si>
  <si>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</si>
  <si>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</si>
  <si>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</si>
  <si>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</si>
  <si>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</si>
  <si>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</si>
  <si>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</si>
  <si>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</si>
  <si>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</si>
  <si>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</si>
  <si>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</si>
  <si>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</si>
  <si>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</si>
  <si>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</si>
  <si>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</si>
  <si>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</si>
  <si>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</si>
  <si>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</si>
  <si>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</si>
  <si>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</si>
  <si>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</si>
  <si>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</si>
  <si>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</si>
  <si>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</si>
  <si>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</si>
  <si>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</si>
  <si>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</si>
  <si>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</si>
  <si>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</si>
  <si>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</si>
  <si>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</si>
  <si>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</si>
  <si>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</si>
  <si>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</si>
  <si>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</si>
  <si>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</si>
  <si>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</si>
  <si>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</si>
  <si>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</si>
  <si>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</si>
  <si>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</si>
  <si>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</si>
  <si>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</si>
  <si>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</si>
  <si>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</si>
  <si>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</si>
  <si>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</si>
  <si>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</si>
  <si>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</si>
  <si>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</si>
  <si>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</si>
  <si>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</si>
  <si>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</si>
  <si>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</si>
  <si>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</si>
  <si>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</si>
  <si>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</si>
  <si>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</si>
  <si>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</si>
  <si>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</si>
  <si>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</si>
  <si>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</si>
  <si>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</si>
  <si>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</si>
  <si>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</si>
  <si>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</si>
  <si>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</si>
  <si>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</si>
  <si>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</si>
  <si>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</si>
  <si>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</si>
  <si>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</si>
  <si>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</si>
  <si>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</si>
  <si>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</si>
  <si>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</si>
  <si>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</si>
  <si>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</si>
  <si>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</si>
  <si>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</si>
  <si>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</si>
  <si>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</si>
  <si>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</si>
  <si>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</si>
  <si>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</si>
  <si>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</si>
  <si>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</si>
  <si>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</si>
  <si>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</si>
  <si>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</si>
  <si>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</si>
  <si>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</si>
  <si>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</si>
  <si>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</si>
  <si>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</si>
  <si>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</si>
  <si>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</si>
  <si>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</si>
  <si>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</si>
  <si>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</si>
  <si>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</si>
  <si>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</si>
  <si>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</si>
  <si>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</si>
  <si>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</si>
  <si>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</si>
  <si>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</si>
  <si>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</si>
  <si>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</si>
  <si>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</si>
  <si>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</si>
  <si>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</si>
  <si>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</si>
  <si>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</si>
  <si>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</si>
  <si>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</si>
  <si>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</si>
  <si>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</si>
  <si>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</si>
  <si>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</si>
  <si>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</si>
  <si>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</si>
  <si>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</si>
  <si>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</si>
  <si>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</si>
  <si>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</si>
  <si>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</si>
  <si>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</si>
  <si>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</si>
  <si>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</si>
  <si>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</si>
  <si>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</si>
  <si>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</si>
  <si>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</si>
  <si>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</si>
  <si>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</si>
  <si>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</si>
  <si>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</si>
  <si>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</si>
  <si>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</si>
  <si>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</si>
  <si>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</si>
  <si>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</si>
  <si>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</si>
  <si>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</si>
  <si>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</si>
  <si>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</si>
  <si>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</si>
  <si>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</si>
  <si>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</si>
  <si>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</si>
  <si>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</si>
  <si>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</si>
  <si>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</si>
  <si>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</si>
  <si>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</si>
  <si>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</si>
  <si>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</si>
  <si>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</si>
  <si>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</si>
  <si>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</si>
  <si>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</si>
  <si>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</si>
  <si>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</si>
  <si>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</si>
  <si>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</si>
  <si>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</si>
  <si>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</si>
  <si>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</si>
  <si>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</si>
  <si>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</si>
  <si>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</si>
  <si>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</si>
  <si>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</si>
  <si>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</si>
  <si>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</si>
  <si>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</si>
  <si>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</si>
  <si>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</si>
  <si>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</si>
  <si>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</si>
  <si>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</si>
  <si>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</si>
  <si>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</si>
  <si>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</si>
  <si>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</si>
  <si>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</si>
  <si>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</si>
  <si>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</si>
  <si>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</si>
  <si>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</si>
  <si>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</si>
  <si>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</si>
  <si>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</si>
  <si>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</si>
  <si>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</si>
  <si>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</si>
  <si>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</si>
  <si>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</si>
  <si>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</si>
  <si>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</si>
  <si>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</si>
  <si>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</si>
  <si>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</si>
  <si>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</si>
  <si>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</si>
  <si>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</si>
  <si>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</si>
  <si>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</si>
  <si>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</si>
  <si>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</si>
  <si>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</si>
  <si>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</si>
  <si>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</si>
  <si>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</si>
  <si>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</si>
  <si>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</si>
  <si>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</si>
  <si>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</si>
  <si>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</si>
  <si>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</si>
  <si>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</si>
  <si>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</si>
  <si>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</si>
  <si>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</si>
  <si>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</si>
  <si>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</si>
  <si>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</si>
  <si>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</si>
  <si>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</si>
  <si>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</si>
  <si>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</si>
  <si>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</si>
  <si>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</si>
  <si>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</si>
  <si>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</si>
  <si>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</si>
  <si>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</si>
  <si>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</si>
  <si>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</si>
  <si>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</si>
  <si>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</si>
  <si>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</si>
  <si>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</si>
  <si>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</si>
  <si>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</si>
  <si>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</si>
  <si>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</si>
  <si>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</si>
  <si>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</si>
  <si>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</si>
  <si>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</si>
  <si>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</si>
  <si>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</si>
  <si>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</si>
  <si>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</si>
  <si>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</si>
  <si>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</si>
  <si>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</si>
  <si>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</si>
  <si>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</si>
  <si>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</si>
  <si>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</si>
  <si>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</si>
  <si>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</si>
  <si>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</si>
  <si>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</si>
  <si>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</si>
  <si>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</si>
  <si>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</si>
  <si>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</si>
  <si>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</si>
  <si>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</si>
  <si>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</si>
  <si>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</si>
  <si>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</si>
  <si>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</si>
  <si>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</si>
  <si>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</si>
  <si>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</si>
  <si>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</si>
  <si>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</si>
  <si>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</si>
  <si>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</si>
  <si>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</si>
  <si>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</si>
  <si>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</si>
  <si>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</si>
  <si>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</si>
  <si>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</si>
  <si>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</si>
  <si>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</si>
  <si>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</si>
  <si>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</si>
  <si>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</si>
  <si>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</si>
  <si>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</si>
  <si>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</si>
  <si>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</si>
  <si>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</si>
  <si>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</si>
  <si>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</si>
  <si>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</si>
  <si>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</si>
  <si>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</si>
  <si>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</si>
  <si>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</si>
  <si>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</si>
  <si>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</si>
  <si>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</si>
  <si>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</si>
  <si>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</si>
  <si>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</si>
  <si>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</si>
  <si>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</si>
  <si>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</si>
  <si>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</si>
  <si>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</si>
  <si>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</si>
  <si>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</si>
  <si>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</si>
  <si>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</si>
  <si>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</si>
  <si>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</si>
  <si>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</si>
  <si>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</si>
  <si>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</si>
  <si>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</si>
  <si>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</si>
  <si>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</si>
  <si>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</si>
  <si>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</si>
  <si>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</si>
  <si>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</si>
  <si>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</si>
  <si>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</si>
  <si>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</si>
  <si>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</si>
  <si>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</si>
  <si>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</si>
  <si>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</si>
  <si>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</si>
  <si>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</si>
  <si>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</si>
  <si>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</si>
  <si>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</si>
  <si>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</si>
  <si>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</si>
  <si>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</si>
  <si>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</si>
  <si>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</si>
  <si>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</si>
  <si>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</si>
  <si>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</si>
  <si>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</si>
  <si>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</si>
  <si>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</si>
  <si>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</si>
  <si>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</si>
  <si>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</si>
  <si>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</si>
  <si>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</si>
  <si>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</si>
  <si>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</si>
  <si>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</si>
  <si>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</si>
  <si>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</si>
  <si>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</si>
  <si>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</si>
  <si>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</si>
  <si>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</si>
  <si>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</si>
  <si>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</si>
  <si>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</si>
  <si>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</si>
  <si>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</si>
  <si>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</si>
  <si>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</si>
  <si>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</si>
  <si>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</si>
  <si>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</si>
  <si>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</si>
  <si>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</si>
  <si>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</si>
  <si>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</si>
  <si>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</si>
  <si>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</si>
  <si>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</si>
  <si>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</si>
  <si>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</si>
  <si>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</si>
  <si>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</si>
  <si>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</si>
  <si>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</si>
  <si>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</si>
  <si>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</si>
  <si>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</si>
  <si>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</si>
  <si>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</si>
  <si>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</si>
  <si>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</si>
  <si>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</si>
  <si>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</si>
  <si>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</si>
  <si>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</si>
  <si>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</si>
  <si>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</si>
  <si>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</si>
  <si>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</si>
  <si>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</si>
  <si>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</si>
  <si>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</si>
  <si>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</si>
  <si>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</si>
  <si>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</si>
  <si>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</si>
  <si>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</si>
  <si>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</si>
  <si>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</si>
  <si>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</si>
  <si>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</si>
  <si>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</si>
  <si>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</si>
  <si>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</si>
  <si>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</si>
  <si>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</si>
  <si>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</si>
  <si>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</si>
  <si>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</si>
  <si>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</si>
  <si>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</si>
  <si>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</si>
  <si>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</si>
  <si>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</si>
  <si>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</si>
  <si>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</si>
  <si>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</si>
  <si>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</si>
  <si>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</si>
  <si>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</si>
  <si>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</si>
  <si>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</si>
  <si>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</si>
  <si>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</si>
  <si>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</si>
  <si>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</si>
  <si>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</si>
  <si>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</si>
  <si>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</si>
  <si>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</si>
  <si>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</si>
  <si>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</si>
  <si>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</si>
  <si>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</si>
  <si>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</si>
  <si>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</si>
  <si>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</si>
  <si>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</si>
  <si>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</si>
  <si>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</si>
  <si>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</si>
  <si>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</si>
  <si>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</si>
  <si>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</si>
  <si>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</si>
  <si>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</si>
  <si>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</si>
  <si>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</si>
  <si>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</si>
  <si>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</si>
  <si>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</si>
  <si>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</si>
  <si>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</si>
  <si>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</si>
  <si>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</si>
  <si>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</si>
  <si>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</si>
  <si>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</si>
  <si>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</si>
  <si>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</si>
  <si>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</si>
  <si>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</si>
  <si>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</si>
  <si>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</si>
  <si>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</si>
  <si>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</si>
  <si>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</si>
  <si>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</si>
  <si>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</si>
  <si>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</si>
  <si>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</si>
  <si>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</si>
  <si>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</si>
  <si>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</si>
  <si>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</si>
  <si>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</si>
  <si>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</si>
  <si>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</si>
  <si>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</si>
  <si>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</si>
  <si>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</si>
  <si>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</si>
  <si>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</si>
  <si>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</si>
  <si>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</si>
  <si>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</si>
  <si>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</si>
  <si>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</si>
  <si>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</si>
  <si>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</si>
  <si>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</si>
  <si>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</si>
  <si>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</si>
  <si>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</si>
  <si>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</si>
  <si>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</si>
  <si>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</si>
  <si>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</si>
  <si>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</si>
  <si>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</si>
  <si>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</si>
  <si>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</si>
  <si>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</si>
  <si>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</si>
  <si>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</si>
  <si>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</si>
  <si>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</si>
  <si>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</si>
  <si>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</si>
  <si>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</si>
  <si>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</si>
  <si>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</si>
  <si>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</si>
  <si>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</si>
  <si>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</si>
  <si>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</si>
  <si>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</si>
  <si>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</si>
  <si>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</si>
  <si>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</si>
  <si>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</si>
  <si>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</si>
  <si>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</si>
  <si>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</si>
  <si>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</si>
  <si>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</si>
  <si>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</si>
  <si>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</si>
  <si>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</si>
  <si>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</si>
  <si>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</si>
  <si>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</si>
  <si>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</si>
  <si>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</si>
  <si>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</si>
  <si>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</si>
  <si>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</si>
  <si>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</si>
  <si>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</si>
  <si>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</si>
  <si>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</si>
  <si>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</si>
  <si>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</si>
  <si>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</si>
  <si>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</si>
  <si>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</si>
  <si>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</si>
  <si>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</si>
  <si>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</si>
  <si>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</si>
  <si>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</si>
  <si>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</si>
  <si>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</si>
  <si>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</si>
  <si>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</si>
  <si>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</si>
  <si>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</si>
  <si>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</si>
  <si>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</si>
  <si>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</si>
  <si>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</si>
  <si>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</si>
  <si>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</si>
  <si>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</si>
  <si>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</si>
  <si>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</si>
  <si>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</si>
  <si>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</si>
  <si>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</si>
  <si>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</si>
  <si>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</si>
  <si>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</si>
  <si>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</si>
  <si>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</si>
  <si>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</si>
  <si>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</si>
  <si>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</si>
  <si>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</si>
  <si>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</si>
  <si>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</si>
  <si>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</si>
  <si>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</si>
  <si>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</si>
  <si>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</si>
  <si>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</si>
  <si>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</si>
  <si>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</si>
  <si>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</si>
  <si>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</si>
  <si>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</si>
  <si>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</si>
  <si>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</si>
  <si>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</si>
  <si>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</si>
  <si>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</si>
  <si>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</si>
  <si>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</si>
  <si>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</si>
  <si>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</si>
  <si>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</si>
  <si>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</si>
  <si>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</si>
  <si>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</si>
  <si>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</si>
  <si>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</si>
  <si>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</si>
  <si>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</si>
  <si>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</si>
  <si>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</si>
  <si>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</si>
  <si>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</si>
  <si>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</si>
  <si>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</si>
  <si>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</si>
  <si>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</si>
  <si>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</si>
  <si>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</si>
  <si>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</si>
  <si>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</si>
  <si>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</si>
  <si>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</si>
  <si>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</si>
  <si>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</si>
  <si>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</si>
  <si>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</si>
  <si>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</si>
  <si>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</si>
  <si>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</si>
  <si>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</si>
  <si>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</si>
  <si>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</si>
  <si>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</si>
  <si>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</si>
  <si>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</si>
  <si>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</si>
  <si>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</si>
  <si>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</si>
  <si>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</si>
  <si>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</si>
  <si>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</si>
  <si>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</si>
  <si>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</si>
  <si>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</si>
  <si>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</si>
  <si>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</si>
  <si>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</si>
  <si>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</si>
  <si>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</si>
  <si>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</si>
  <si>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</si>
  <si>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</si>
  <si>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</si>
  <si>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</si>
  <si>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</si>
  <si>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</si>
  <si>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</si>
  <si>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</si>
  <si>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</si>
  <si>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</si>
  <si>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</si>
  <si>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</si>
  <si>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</si>
  <si>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</si>
  <si>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</si>
  <si>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</si>
  <si>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</si>
  <si>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</si>
  <si>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</si>
  <si>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</si>
  <si>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</si>
  <si>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</si>
  <si>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</si>
  <si>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</si>
  <si>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</si>
  <si>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</si>
  <si>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</si>
  <si>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</si>
  <si>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</si>
  <si>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</si>
  <si>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</si>
  <si>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</si>
  <si>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</si>
  <si>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</si>
  <si>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</si>
  <si>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</si>
  <si>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</si>
  <si>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</si>
  <si>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</si>
  <si>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</si>
  <si>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</si>
  <si>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</si>
  <si>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</si>
  <si>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</si>
  <si>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</si>
  <si>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</si>
  <si>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</si>
  <si>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</si>
  <si>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</si>
  <si>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</si>
  <si>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</si>
  <si>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</si>
  <si>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</si>
  <si>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</si>
  <si>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</si>
  <si>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</si>
  <si>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</si>
  <si>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</si>
  <si>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</si>
  <si>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</si>
  <si>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</si>
  <si>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</si>
  <si>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</si>
  <si>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</si>
  <si>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</si>
  <si>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</si>
  <si>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</si>
  <si>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</si>
  <si>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</si>
  <si>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</si>
  <si>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</si>
  <si>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</si>
  <si>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</si>
  <si>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</si>
  <si>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</si>
  <si>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</si>
  <si>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</si>
  <si>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</si>
  <si>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</si>
  <si>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</si>
  <si>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</si>
  <si>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</si>
  <si>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</si>
  <si>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</si>
  <si>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</si>
  <si>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</si>
  <si>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</si>
  <si>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</si>
  <si>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</si>
  <si>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</si>
  <si>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</si>
  <si>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</si>
  <si>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</si>
  <si>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</si>
  <si>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</si>
  <si>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</si>
  <si>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</si>
  <si>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</si>
  <si>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</si>
  <si>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</si>
  <si>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</si>
  <si>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</si>
  <si>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</si>
  <si>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</si>
  <si>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</si>
  <si>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</si>
  <si>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</si>
  <si>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</si>
  <si>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</si>
  <si>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</si>
  <si>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</si>
  <si>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</si>
  <si>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</si>
  <si>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</si>
  <si>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</si>
  <si>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</si>
  <si>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</si>
  <si>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</si>
  <si>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</si>
  <si>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</si>
  <si>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</si>
  <si>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</si>
  <si>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</si>
  <si>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</si>
  <si>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</si>
  <si>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</si>
  <si>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</si>
  <si>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</si>
  <si>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</si>
  <si>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</si>
  <si>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</si>
  <si>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</si>
  <si>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</si>
  <si>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</si>
  <si>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</si>
  <si>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</si>
  <si>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</si>
  <si>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</si>
  <si>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</si>
  <si>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</si>
  <si>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</si>
  <si>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</si>
  <si>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</si>
  <si>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</si>
  <si>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</si>
  <si>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</si>
  <si>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</si>
  <si>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</si>
  <si>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</si>
  <si>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</si>
  <si>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</si>
  <si>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</si>
  <si>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</si>
  <si>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</si>
  <si>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</si>
  <si>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</si>
  <si>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</si>
  <si>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</si>
  <si>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</si>
  <si>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</si>
  <si>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</si>
  <si>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</si>
  <si>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</si>
  <si>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</si>
  <si>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</si>
  <si>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</si>
  <si>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</si>
  <si>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</si>
  <si>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</si>
  <si>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</si>
  <si>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</si>
  <si>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</si>
  <si>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</si>
  <si>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</si>
  <si>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</si>
  <si>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</si>
  <si>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</si>
  <si>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</si>
  <si>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</si>
  <si>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</si>
  <si>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</si>
  <si>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</si>
  <si>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</si>
  <si>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</si>
  <si>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</si>
  <si>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</si>
  <si>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</si>
  <si>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</si>
  <si>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</si>
  <si>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</si>
  <si>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</si>
  <si>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</si>
  <si>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</si>
  <si>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</si>
  <si>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</si>
  <si>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</si>
  <si>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</si>
  <si>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</si>
  <si>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</si>
  <si>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</si>
  <si>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</si>
  <si>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</si>
  <si>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</si>
  <si>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</si>
  <si>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</si>
  <si>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</si>
  <si>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</si>
  <si>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</si>
  <si>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</si>
  <si>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</si>
  <si>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</si>
  <si>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</si>
  <si>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</si>
  <si>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</si>
  <si>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</si>
  <si>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</si>
  <si>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</si>
  <si>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</si>
  <si>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</si>
  <si>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</si>
  <si>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</si>
  <si>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</si>
  <si>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</si>
  <si>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</si>
  <si>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</si>
  <si>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</si>
  <si>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</si>
  <si>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</si>
  <si>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</si>
  <si>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</si>
  <si>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</si>
  <si>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</si>
  <si>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</si>
  <si>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</si>
  <si>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</si>
  <si>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</si>
  <si>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</si>
  <si>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</si>
  <si>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</si>
  <si>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</si>
  <si>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</si>
  <si>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</si>
  <si>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</si>
  <si>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</si>
  <si>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</si>
  <si>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</si>
  <si>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</si>
  <si>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</si>
  <si>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</si>
  <si>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</si>
  <si>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</si>
  <si>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</si>
  <si>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</si>
  <si>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</si>
  <si>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</si>
  <si>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</si>
  <si>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</si>
  <si>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</si>
  <si>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</si>
  <si>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</si>
  <si>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</si>
  <si>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</si>
  <si>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</si>
  <si>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</si>
  <si>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</si>
  <si>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</si>
  <si>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</si>
  <si>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</si>
  <si>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</si>
  <si>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</si>
  <si>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</si>
  <si>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</si>
  <si>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</si>
  <si>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</si>
  <si>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</si>
  <si>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</si>
  <si>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</si>
  <si>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</si>
  <si>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</si>
  <si>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</si>
  <si>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</si>
  <si>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</si>
  <si>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</si>
  <si>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</si>
  <si>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</si>
  <si>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</si>
  <si>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</si>
  <si>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</si>
  <si>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</si>
  <si>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</si>
  <si>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</si>
  <si>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</si>
  <si>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</si>
  <si>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</si>
  <si>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</si>
  <si>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</si>
  <si>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</si>
  <si>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</si>
  <si>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</si>
  <si>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</si>
  <si>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</si>
  <si>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</si>
  <si>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</si>
  <si>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</si>
  <si>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</si>
  <si>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</si>
  <si>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</si>
  <si>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</si>
  <si>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</si>
  <si>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</si>
  <si>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</si>
  <si>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</si>
  <si>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</si>
  <si>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</si>
  <si>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</si>
  <si>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</si>
  <si>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</si>
  <si>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</si>
  <si>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</si>
  <si>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</si>
  <si>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</si>
  <si>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</si>
  <si>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</si>
  <si>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</si>
  <si>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</si>
  <si>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</si>
  <si>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</si>
  <si>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</si>
  <si>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</si>
  <si>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</si>
  <si>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</si>
  <si>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</si>
  <si>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</si>
  <si>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</si>
  <si>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</si>
  <si>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</si>
  <si>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</si>
  <si>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</si>
  <si>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</si>
  <si>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</si>
  <si>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</si>
  <si>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</si>
  <si>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</si>
  <si>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</si>
  <si>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</si>
  <si>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</si>
  <si>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</si>
  <si>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</si>
  <si>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</si>
  <si>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</si>
  <si>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</si>
  <si>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</si>
  <si>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</si>
  <si>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</si>
  <si>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</si>
  <si>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</si>
  <si>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</si>
  <si>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</si>
  <si>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</si>
  <si>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</si>
  <si>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</si>
  <si>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</si>
  <si>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</si>
  <si>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</si>
  <si>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</si>
  <si>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</si>
  <si>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</si>
  <si>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</si>
  <si>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</si>
  <si>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</si>
  <si>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</si>
  <si>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</si>
  <si>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</si>
  <si>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</si>
  <si>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</si>
  <si>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</si>
  <si>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</si>
  <si>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</si>
  <si>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</si>
  <si>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</si>
  <si>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</si>
  <si>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</si>
  <si>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</si>
  <si>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</si>
  <si>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</si>
  <si>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</si>
  <si>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</si>
  <si>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</si>
  <si>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</si>
  <si>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</si>
  <si>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</si>
  <si>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</si>
  <si>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</si>
  <si>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</si>
  <si>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</si>
  <si>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</si>
  <si>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</si>
  <si>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</si>
  <si>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</si>
  <si>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</si>
  <si>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</si>
  <si>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</si>
  <si>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</si>
  <si>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</si>
  <si>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</si>
  <si>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</si>
  <si>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</si>
  <si>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</si>
  <si>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</si>
  <si>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</si>
  <si>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</si>
  <si>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</si>
  <si>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</si>
  <si>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</si>
  <si>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</si>
  <si>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</si>
  <si>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</si>
  <si>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</si>
  <si>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</si>
  <si>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</si>
  <si>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</si>
  <si>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</si>
  <si>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</si>
  <si>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</si>
  <si>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</si>
  <si>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</si>
  <si>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</si>
  <si>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</si>
  <si>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</si>
  <si>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</si>
  <si>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</si>
  <si>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</si>
  <si>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</si>
  <si>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</si>
  <si>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</si>
  <si>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</si>
  <si>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</si>
  <si>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</si>
  <si>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</si>
  <si>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</si>
  <si>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</si>
  <si>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</si>
  <si>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</si>
  <si>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</si>
  <si>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</si>
  <si>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</si>
  <si>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</si>
  <si>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</si>
  <si>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</si>
  <si>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</si>
  <si>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</si>
  <si>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</si>
  <si>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</si>
  <si>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</si>
  <si>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</si>
  <si>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</si>
  <si>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</si>
  <si>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</si>
  <si>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</si>
  <si>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</si>
  <si>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</si>
  <si>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</si>
  <si>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</si>
  <si>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</si>
  <si>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</si>
  <si>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</si>
  <si>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</si>
  <si>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</si>
  <si>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</si>
  <si>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</si>
  <si>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</si>
  <si>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</si>
  <si>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</si>
  <si>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</si>
  <si>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</si>
  <si>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</si>
  <si>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</si>
  <si>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</si>
  <si>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</si>
  <si>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</si>
  <si>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</si>
  <si>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</si>
  <si>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</si>
  <si>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</si>
  <si>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</si>
  <si>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</si>
  <si>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</si>
  <si>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</si>
  <si>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</si>
  <si>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</si>
  <si>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</si>
  <si>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</si>
  <si>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</si>
  <si>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</si>
  <si>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</si>
  <si>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</si>
  <si>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</si>
  <si>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</si>
  <si>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</si>
  <si>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</si>
  <si>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</si>
  <si>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</si>
  <si>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</si>
  <si>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</si>
  <si>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</si>
  <si>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</si>
  <si>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</si>
  <si>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</si>
  <si>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</si>
  <si>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</si>
  <si>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</si>
  <si>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</si>
  <si>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</si>
  <si>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</si>
  <si>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</si>
  <si>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</si>
  <si>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</si>
  <si>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</si>
  <si>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</si>
  <si>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</si>
  <si>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</si>
  <si>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</si>
  <si>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</si>
  <si>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</si>
  <si>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</si>
  <si>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</si>
  <si>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</si>
  <si>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</si>
  <si>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</si>
  <si>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</si>
  <si>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</si>
  <si>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</si>
  <si>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</si>
  <si>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</si>
  <si>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</si>
  <si>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</si>
  <si>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</si>
  <si>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</si>
  <si>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</si>
  <si>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</si>
  <si>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</si>
  <si>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</si>
  <si>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</si>
  <si>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</si>
  <si>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</si>
  <si>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</si>
  <si>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</si>
  <si>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</si>
  <si>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</si>
  <si>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</si>
  <si>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</si>
  <si>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</si>
  <si>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</si>
  <si>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</si>
  <si>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</si>
  <si>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</si>
  <si>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</si>
  <si>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</si>
  <si>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</si>
  <si>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</si>
  <si>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</si>
  <si>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</si>
  <si>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</si>
  <si>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</si>
  <si>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</si>
  <si>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</si>
  <si>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</si>
  <si>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</si>
  <si>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</si>
  <si>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</si>
  <si>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</si>
  <si>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</si>
  <si>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</si>
  <si>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</si>
  <si>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</si>
  <si>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</si>
  <si>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</si>
  <si>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</si>
  <si>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</si>
  <si>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</si>
  <si>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</si>
  <si>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</si>
  <si>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</si>
  <si>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</si>
  <si>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</si>
  <si>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</si>
  <si>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</si>
  <si>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</si>
  <si>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</si>
  <si>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</si>
  <si>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</si>
  <si>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</si>
  <si>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</si>
  <si>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</si>
  <si>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</si>
  <si>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</si>
  <si>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</si>
  <si>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</si>
  <si>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</si>
  <si>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</si>
  <si>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</si>
  <si>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</si>
  <si>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</si>
  <si>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</si>
  <si>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</si>
  <si>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</si>
  <si>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</si>
  <si>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</si>
  <si>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</si>
  <si>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</si>
  <si>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</si>
  <si>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</si>
  <si>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</si>
  <si>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</si>
  <si>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</si>
  <si>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</si>
  <si>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</si>
  <si>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</si>
  <si>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</si>
  <si>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</si>
  <si>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</si>
  <si>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</si>
  <si>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</si>
  <si>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</si>
  <si>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</si>
  <si>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</si>
  <si>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</si>
  <si>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</si>
  <si>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</si>
  <si>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</si>
  <si>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</si>
  <si>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</si>
  <si>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</si>
  <si>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</si>
  <si>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</si>
  <si>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</si>
  <si>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</si>
  <si>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</si>
  <si>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</si>
  <si>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</si>
  <si>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</si>
  <si>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</si>
  <si>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</si>
  <si>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</si>
  <si>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</si>
  <si>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</si>
  <si>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</si>
  <si>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</si>
  <si>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</si>
  <si>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</si>
  <si>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</si>
  <si>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</si>
  <si>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</si>
  <si>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</si>
  <si>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</si>
  <si>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</si>
  <si>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</si>
  <si>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</si>
  <si>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</si>
  <si>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</si>
  <si>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</si>
  <si>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</si>
  <si>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</si>
  <si>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</si>
  <si>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</si>
  <si>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</si>
  <si>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</si>
  <si>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</si>
  <si>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</si>
  <si>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</si>
  <si>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</si>
  <si>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</si>
  <si>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</si>
  <si>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</si>
  <si>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</si>
  <si>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</si>
  <si>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</si>
  <si>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</si>
  <si>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</si>
  <si>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</si>
  <si>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</si>
  <si>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</si>
  <si>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</si>
  <si>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</si>
  <si>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</si>
  <si>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</si>
  <si>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</si>
  <si>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</si>
  <si>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</si>
  <si>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</si>
  <si>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</si>
  <si>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</si>
  <si>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</si>
  <si>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</si>
  <si>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</si>
  <si>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</si>
  <si>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</si>
  <si>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</si>
  <si>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</si>
  <si>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</si>
  <si>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</si>
  <si>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</si>
  <si>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</si>
  <si>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</si>
  <si>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</si>
  <si>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</si>
  <si>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</si>
  <si>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</si>
  <si>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</si>
  <si>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</si>
  <si>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</si>
  <si>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</si>
  <si>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</si>
  <si>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</si>
  <si>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</si>
  <si>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</si>
  <si>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</si>
  <si>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</si>
  <si>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</si>
  <si>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</si>
  <si>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</si>
  <si>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</si>
  <si>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</si>
  <si>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</si>
  <si>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</si>
  <si>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</si>
  <si>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</si>
  <si>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</si>
  <si>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</si>
  <si>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</si>
  <si>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</si>
  <si>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</si>
  <si>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</si>
  <si>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</si>
  <si>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</si>
  <si>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</si>
  <si>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</si>
  <si>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</si>
  <si>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</si>
  <si>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</si>
  <si>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</si>
  <si>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</si>
  <si>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</si>
  <si>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</si>
  <si>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</si>
  <si>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</si>
  <si>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</si>
  <si>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</si>
  <si>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</si>
  <si>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</si>
  <si>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</si>
  <si>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</si>
  <si>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</si>
  <si>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</si>
  <si>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</si>
  <si>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</si>
  <si>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</si>
  <si>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</si>
  <si>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</si>
  <si>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</si>
  <si>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</si>
  <si>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</si>
  <si>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</si>
  <si>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</si>
  <si>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</si>
  <si>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</si>
  <si>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</si>
  <si>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</si>
  <si>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</si>
  <si>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</si>
  <si>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</si>
  <si>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</si>
  <si>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</si>
  <si>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</si>
  <si>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</si>
  <si>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</si>
  <si>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</si>
  <si>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</si>
  <si>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</si>
  <si>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</si>
  <si>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</si>
  <si>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</si>
  <si>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</si>
  <si>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</si>
  <si>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</si>
  <si>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</si>
  <si>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</si>
  <si>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</si>
  <si>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</si>
  <si>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</si>
  <si>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</si>
  <si>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</si>
  <si>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</si>
  <si>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</si>
  <si>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</si>
  <si>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</si>
  <si>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</si>
  <si>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</si>
  <si>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</si>
  <si>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</si>
  <si>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</si>
  <si>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</si>
  <si>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</si>
  <si>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</si>
  <si>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</si>
  <si>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</si>
  <si>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</si>
  <si>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</si>
  <si>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</si>
  <si>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</si>
  <si>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</si>
  <si>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</si>
  <si>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</si>
  <si>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</si>
  <si>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</si>
  <si>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</si>
  <si>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</si>
  <si>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</si>
  <si>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</si>
  <si>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</si>
  <si>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</si>
  <si>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</si>
  <si>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</si>
  <si>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</si>
  <si>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</si>
  <si>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</si>
  <si>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</si>
  <si>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</si>
  <si>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</si>
  <si>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</si>
  <si>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</si>
  <si>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</si>
  <si>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</si>
  <si>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</si>
  <si>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</si>
  <si>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</si>
  <si>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</si>
  <si>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</si>
  <si>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</si>
  <si>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</si>
  <si>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</si>
  <si>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</si>
  <si>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</si>
  <si>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</si>
  <si>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</si>
  <si>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</si>
  <si>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</si>
  <si>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</si>
  <si>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</si>
  <si>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</si>
  <si>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</si>
  <si>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</si>
  <si>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</si>
  <si>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</si>
  <si>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</si>
  <si>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</si>
  <si>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</si>
  <si>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</si>
  <si>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</si>
  <si>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</si>
  <si>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</si>
  <si>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</si>
  <si>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</si>
  <si>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</si>
  <si>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</si>
  <si>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</si>
  <si>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</si>
  <si>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</si>
  <si>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</si>
  <si>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</si>
  <si>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</si>
  <si>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</si>
  <si>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</si>
  <si>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</si>
  <si>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</si>
  <si>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</si>
  <si>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</si>
  <si>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</si>
  <si>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</si>
  <si>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</si>
  <si>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</si>
  <si>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</si>
  <si>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</si>
  <si>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</si>
  <si>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</si>
  <si>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</si>
  <si>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</si>
  <si>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</si>
  <si>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</si>
  <si>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</si>
  <si>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</si>
  <si>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</si>
  <si>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</si>
  <si>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</si>
  <si>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</si>
  <si>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</si>
  <si>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</si>
  <si>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</si>
  <si>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</si>
  <si>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</si>
  <si>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</si>
  <si>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</si>
  <si>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</si>
  <si>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</si>
  <si>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</si>
  <si>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</si>
  <si>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</si>
  <si>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</si>
  <si>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</si>
  <si>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</si>
  <si>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</si>
  <si>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</si>
  <si>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</si>
  <si>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</si>
  <si>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</si>
  <si>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</si>
  <si>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</si>
  <si>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</si>
  <si>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</si>
  <si>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</si>
  <si>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</si>
  <si>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</si>
  <si>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</si>
  <si>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</si>
  <si>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</si>
  <si>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</si>
  <si>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</si>
  <si>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</si>
  <si>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</si>
  <si>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</si>
  <si>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</si>
  <si>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</si>
  <si>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</si>
  <si>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</si>
  <si>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</si>
  <si>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</si>
  <si>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</si>
  <si>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</si>
  <si>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</si>
  <si>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</si>
  <si>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</si>
  <si>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</si>
  <si>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</si>
  <si>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</si>
  <si>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</si>
  <si>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</si>
  <si>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</si>
  <si>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</si>
  <si>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</si>
  <si>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</si>
  <si>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</si>
  <si>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</si>
  <si>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</si>
  <si>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</si>
  <si>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</si>
  <si>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</si>
  <si>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</si>
  <si>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</si>
  <si>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</si>
  <si>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</si>
  <si>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</si>
  <si>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</si>
  <si>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</si>
  <si>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</si>
  <si>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</si>
  <si>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</si>
  <si>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</si>
  <si>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</si>
  <si>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</si>
  <si>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</si>
  <si>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</si>
  <si>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</si>
  <si>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</si>
  <si>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</si>
  <si>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</si>
  <si>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</si>
  <si>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</si>
  <si>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</si>
  <si>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</si>
  <si>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</si>
  <si>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</si>
  <si>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</si>
  <si>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</si>
  <si>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</si>
  <si>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</si>
  <si>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</si>
  <si>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</si>
  <si>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</si>
  <si>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</si>
  <si>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</si>
  <si>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</si>
  <si>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</si>
  <si>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</si>
  <si>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</si>
  <si>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</si>
  <si>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</si>
  <si>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</si>
  <si>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</si>
  <si>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</si>
  <si>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</si>
  <si>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</si>
  <si>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</si>
  <si>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</si>
  <si>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</si>
  <si>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</si>
  <si>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</si>
  <si>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</si>
  <si>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</si>
  <si>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</si>
  <si>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</si>
  <si>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</si>
  <si>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</si>
  <si>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</si>
  <si>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</si>
  <si>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</si>
  <si>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</si>
  <si>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</si>
  <si>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</si>
  <si>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</si>
  <si>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</si>
  <si>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</si>
  <si>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</si>
  <si>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</si>
  <si>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</si>
  <si>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</si>
  <si>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</si>
  <si>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</si>
  <si>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</si>
  <si>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</si>
  <si>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</si>
  <si>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</si>
  <si>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</si>
  <si>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</si>
  <si>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</si>
  <si>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</si>
  <si>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</si>
  <si>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</si>
  <si>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</si>
  <si>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</si>
  <si>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</si>
  <si>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</si>
  <si>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</si>
  <si>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</si>
  <si>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</si>
  <si>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</si>
  <si>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</si>
  <si>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</si>
  <si>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</si>
  <si>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</si>
  <si>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</si>
  <si>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</si>
  <si>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</si>
  <si>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</si>
  <si>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</si>
  <si>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</si>
  <si>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</si>
  <si>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</si>
  <si>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</si>
  <si>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</si>
  <si>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</si>
  <si>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</si>
  <si>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</si>
  <si>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</si>
  <si>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</si>
  <si>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</si>
  <si>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</si>
  <si>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</si>
  <si>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</si>
  <si>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</si>
  <si>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</si>
  <si>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</si>
  <si>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</si>
  <si>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</si>
  <si>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</si>
  <si>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</si>
  <si>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</si>
  <si>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</si>
  <si>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</si>
  <si>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</si>
  <si>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</si>
  <si>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</si>
  <si>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</si>
  <si>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</si>
  <si>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</si>
  <si>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</si>
  <si>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</si>
  <si>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</si>
  <si>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</si>
  <si>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</si>
  <si>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</si>
  <si>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</si>
  <si>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</si>
  <si>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</si>
  <si>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</si>
  <si>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</si>
  <si>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</si>
  <si>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</si>
  <si>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</si>
  <si>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</si>
  <si>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</si>
  <si>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</si>
  <si>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</si>
  <si>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</si>
  <si>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</si>
  <si>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</si>
  <si>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</si>
  <si>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</si>
  <si>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</si>
  <si>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</si>
  <si>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</si>
  <si>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</si>
  <si>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</si>
  <si>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</si>
  <si>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</si>
  <si>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</si>
  <si>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</si>
  <si>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</si>
  <si>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</si>
  <si>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</si>
  <si>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</si>
  <si>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</si>
  <si>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</si>
  <si>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</si>
  <si>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</si>
  <si>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</si>
  <si>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</si>
  <si>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</si>
  <si>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</si>
  <si>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</si>
  <si>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</si>
  <si>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</si>
  <si>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</si>
  <si>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</si>
  <si>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</si>
  <si>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</si>
  <si>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</si>
  <si>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</si>
  <si>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</si>
  <si>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</si>
  <si>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</si>
  <si>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</si>
  <si>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</si>
  <si>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</si>
  <si>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</si>
  <si>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</si>
  <si>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</si>
  <si>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</si>
  <si>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</si>
  <si>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</si>
  <si>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</si>
  <si>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</si>
  <si>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</si>
  <si>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</si>
  <si>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</si>
  <si>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</si>
  <si>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</si>
  <si>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</si>
  <si>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</si>
  <si>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</si>
  <si>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</si>
  <si>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</si>
  <si>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</si>
  <si>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</si>
  <si>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</si>
  <si>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</si>
  <si>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</si>
  <si>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</si>
  <si>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</si>
  <si>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</si>
  <si>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</si>
  <si>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</si>
  <si>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</si>
  <si>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</si>
  <si>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</si>
  <si>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</si>
  <si>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</si>
  <si>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</si>
  <si>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</si>
  <si>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</si>
  <si>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</si>
  <si>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</si>
  <si>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</si>
  <si>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</si>
  <si>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</si>
  <si>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</si>
  <si>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</si>
  <si>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</si>
  <si>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</si>
  <si>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</si>
  <si>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</si>
  <si>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</si>
  <si>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</si>
  <si>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</si>
  <si>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</si>
  <si>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</si>
  <si>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</si>
  <si>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</si>
  <si>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</si>
  <si>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</si>
  <si>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</si>
  <si>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</si>
  <si>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</si>
  <si>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</si>
  <si>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</si>
  <si>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</si>
  <si>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</si>
  <si>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</si>
  <si>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</si>
  <si>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</si>
  <si>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</si>
  <si>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</si>
  <si>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</si>
  <si>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</si>
  <si>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</si>
  <si>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</si>
  <si>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</si>
  <si>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</si>
  <si>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</si>
  <si>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</si>
  <si>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</si>
  <si>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</si>
  <si>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</si>
  <si>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</si>
  <si>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</si>
  <si>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</si>
  <si>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</si>
  <si>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</si>
  <si>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</si>
  <si>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</si>
  <si>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</si>
  <si>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</si>
  <si>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</si>
  <si>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</si>
  <si>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</si>
  <si>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</si>
  <si>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</si>
  <si>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</si>
  <si>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</si>
  <si>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</si>
  <si>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</si>
  <si>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</si>
  <si>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</si>
  <si>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</si>
  <si>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</si>
  <si>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</si>
  <si>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</si>
  <si>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</si>
  <si>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</si>
  <si>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</si>
  <si>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</si>
  <si>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</si>
  <si>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</si>
  <si>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</si>
  <si>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</si>
  <si>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</si>
  <si>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</si>
  <si>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</si>
  <si>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</si>
  <si>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</si>
  <si>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</si>
  <si>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</si>
  <si>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</si>
  <si>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</si>
  <si>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</si>
  <si>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</si>
  <si>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</si>
  <si>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</si>
  <si>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</si>
  <si>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</si>
  <si>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</si>
  <si>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</si>
  <si>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</si>
  <si>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</si>
  <si>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</si>
  <si>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</si>
  <si>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</si>
  <si>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</si>
  <si>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</si>
  <si>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</si>
  <si>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</si>
  <si>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</si>
  <si>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</si>
  <si>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</si>
  <si>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</si>
  <si>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</si>
  <si>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</si>
  <si>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</si>
  <si>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</si>
  <si>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</si>
  <si>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</si>
  <si>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</si>
  <si>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</si>
  <si>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</si>
  <si>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</si>
  <si>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</si>
  <si>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</si>
  <si>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</si>
  <si>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</si>
  <si>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</si>
  <si>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</si>
  <si>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</si>
  <si>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</si>
  <si>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</si>
  <si>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</si>
  <si>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</si>
  <si>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</si>
  <si>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</si>
  <si>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</si>
  <si>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</si>
  <si>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</si>
  <si>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</si>
  <si>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</si>
  <si>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</si>
  <si>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</si>
  <si>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</si>
  <si>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</si>
  <si>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</si>
  <si>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</si>
  <si>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</si>
  <si>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</si>
  <si>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</si>
  <si>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</si>
  <si>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</si>
  <si>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</si>
  <si>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</si>
  <si>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</si>
  <si>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</si>
  <si>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</si>
  <si>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</si>
  <si>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</si>
  <si>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</si>
  <si>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</si>
  <si>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</si>
  <si>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</si>
  <si>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</si>
  <si>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</si>
  <si>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</si>
  <si>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</si>
  <si>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</si>
  <si>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</si>
  <si>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</si>
  <si>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</si>
  <si>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</si>
  <si>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</si>
  <si>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</si>
  <si>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</si>
  <si>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</si>
  <si>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</si>
  <si>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</si>
  <si>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</si>
  <si>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</si>
  <si>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</si>
  <si>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</si>
  <si>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</si>
  <si>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</si>
  <si>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</si>
  <si>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</si>
  <si>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</si>
  <si>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</si>
  <si>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</si>
  <si>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</si>
  <si>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</si>
  <si>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</si>
  <si>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</si>
  <si>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</si>
  <si>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</si>
  <si>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</si>
  <si>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</si>
  <si>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</si>
  <si>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</si>
  <si>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</si>
  <si>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</si>
  <si>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</si>
  <si>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</si>
  <si>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</si>
  <si>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</si>
  <si>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</si>
  <si>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</si>
  <si>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</si>
  <si>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</si>
  <si>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</si>
  <si>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</si>
  <si>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</si>
  <si>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</si>
  <si>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</si>
  <si>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</si>
  <si>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</si>
  <si>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</si>
  <si>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</si>
  <si>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</si>
  <si>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</si>
  <si>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</si>
  <si>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</si>
  <si>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</si>
  <si>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</si>
  <si>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</si>
  <si>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</si>
  <si>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</si>
  <si>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</si>
  <si>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</si>
  <si>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</si>
  <si>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</si>
  <si>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</si>
  <si>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</si>
  <si>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</si>
  <si>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</si>
  <si>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</si>
  <si>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</si>
  <si>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</si>
  <si>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</si>
  <si>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</si>
  <si>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</si>
  <si>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</si>
  <si>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</si>
  <si>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</si>
  <si>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</si>
  <si>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</si>
  <si>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</si>
  <si>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</si>
  <si>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</si>
  <si>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</si>
  <si>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</si>
  <si>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</si>
  <si>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</si>
  <si>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</si>
  <si>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</si>
  <si>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</si>
  <si>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</si>
  <si>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</si>
  <si>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</si>
  <si>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</si>
  <si>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</si>
  <si>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</si>
  <si>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</si>
  <si>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</si>
  <si>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</si>
  <si>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</si>
  <si>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</si>
  <si>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</si>
  <si>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</si>
  <si>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</si>
  <si>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</si>
  <si>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</si>
  <si>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</si>
  <si>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</si>
  <si>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</si>
  <si>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</si>
  <si>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</si>
  <si>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</si>
  <si>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</si>
  <si>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</si>
  <si>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</si>
  <si>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</si>
  <si>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</si>
  <si>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</si>
  <si>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</si>
  <si>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</si>
  <si>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</si>
  <si>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</si>
  <si>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</si>
  <si>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</si>
  <si>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</si>
  <si>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</si>
  <si>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</si>
  <si>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</si>
  <si>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</si>
  <si>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</si>
  <si>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</si>
  <si>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</si>
  <si>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</si>
  <si>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</si>
  <si>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</si>
  <si>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</si>
  <si>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</si>
  <si>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</si>
  <si>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</si>
  <si>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</si>
  <si>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</si>
  <si>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</si>
  <si>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</si>
  <si>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</si>
  <si>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</si>
  <si>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</si>
  <si>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</si>
  <si>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</si>
  <si>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</si>
  <si>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</si>
  <si>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</si>
  <si>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</si>
  <si>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</si>
  <si>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</si>
  <si>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</si>
  <si>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</si>
  <si>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</si>
  <si>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</si>
  <si>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</si>
  <si>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</si>
  <si>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</si>
  <si>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</si>
  <si>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</si>
  <si>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</si>
  <si>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</si>
  <si>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</si>
  <si>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</si>
  <si>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</si>
  <si>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</si>
  <si>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</si>
  <si>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</si>
  <si>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</si>
  <si>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</si>
  <si>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</si>
  <si>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</si>
  <si>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</si>
  <si>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</si>
  <si>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</si>
  <si>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</si>
  <si>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</si>
  <si>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</si>
  <si>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</si>
  <si>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</si>
  <si>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</si>
  <si>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</si>
  <si>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</si>
  <si>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</si>
  <si>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</si>
  <si>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</si>
  <si>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</si>
  <si>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</si>
  <si>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</si>
  <si>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</si>
  <si>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</si>
  <si>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</si>
  <si>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</si>
  <si>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</si>
  <si>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</si>
  <si>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</si>
  <si>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</si>
  <si>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</si>
  <si>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</si>
  <si>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</si>
  <si>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</si>
  <si>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</si>
  <si>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</si>
  <si>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</si>
  <si>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</si>
  <si>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</si>
  <si>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</si>
  <si>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</si>
  <si>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</si>
  <si>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</si>
  <si>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</si>
  <si>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</si>
  <si>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</si>
  <si>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</si>
  <si>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</si>
  <si>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</si>
  <si>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</si>
  <si>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</si>
  <si>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</si>
  <si>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</si>
  <si>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</si>
  <si>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</si>
  <si>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</si>
  <si>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</si>
  <si>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</si>
  <si>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</si>
  <si>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</si>
  <si>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</si>
  <si>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</si>
  <si>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</si>
  <si>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</si>
  <si>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</si>
  <si>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</si>
  <si>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</si>
  <si>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</si>
  <si>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</si>
  <si>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</si>
  <si>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</si>
  <si>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</si>
  <si>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</si>
  <si>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</si>
  <si>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</si>
  <si>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</si>
  <si>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</si>
  <si>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</si>
  <si>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</si>
  <si>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</si>
  <si>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</si>
  <si>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</si>
  <si>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</si>
  <si>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</si>
  <si>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</si>
  <si>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</si>
  <si>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</si>
  <si>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</si>
  <si>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</si>
  <si>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</si>
  <si>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</si>
  <si>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</si>
  <si>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</si>
  <si>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</si>
  <si>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</si>
  <si>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</si>
  <si>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</si>
  <si>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</si>
  <si>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</si>
  <si>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</si>
  <si>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</si>
  <si>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</si>
  <si>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</si>
  <si>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</si>
  <si>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</si>
  <si>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</si>
  <si>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</si>
  <si>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</si>
  <si>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</si>
  <si>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</si>
  <si>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</si>
  <si>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</si>
  <si>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</si>
  <si>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</si>
  <si>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</si>
  <si>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</si>
  <si>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</si>
  <si>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</si>
  <si>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</si>
  <si>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</si>
  <si>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</si>
  <si>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</si>
  <si>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</si>
  <si>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</si>
  <si>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</si>
  <si>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</si>
  <si>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</si>
  <si>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</si>
  <si>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</si>
  <si>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</si>
  <si>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</si>
  <si>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</si>
  <si>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</si>
  <si>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</si>
  <si>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</si>
  <si>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</si>
  <si>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</si>
  <si>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</si>
  <si>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</si>
  <si>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</si>
  <si>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</si>
  <si>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</si>
  <si>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</si>
  <si>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</si>
  <si>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</si>
  <si>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</si>
  <si>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</si>
  <si>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</si>
  <si>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</si>
  <si>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</si>
  <si>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</si>
  <si>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</si>
  <si>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</si>
  <si>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</si>
  <si>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</si>
  <si>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</si>
  <si>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</si>
  <si>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</si>
  <si>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</si>
  <si>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</si>
  <si>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</si>
  <si>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</si>
  <si>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</si>
  <si>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</si>
  <si>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</si>
  <si>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</si>
  <si>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</si>
  <si>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</si>
  <si>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</si>
  <si>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</si>
  <si>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</si>
  <si>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</si>
  <si>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</si>
  <si>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</si>
  <si>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</si>
  <si>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</si>
  <si>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</si>
  <si>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</si>
  <si>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</si>
  <si>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</si>
  <si>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</si>
  <si>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</si>
  <si>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</si>
  <si>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</si>
  <si>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</si>
  <si>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</si>
  <si>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</si>
  <si>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</si>
  <si>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</si>
  <si>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</si>
  <si>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</si>
  <si>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</si>
  <si>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</si>
  <si>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</si>
  <si>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</si>
  <si>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</si>
  <si>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</si>
  <si>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</si>
  <si>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</si>
  <si>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</si>
  <si>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</si>
  <si>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</si>
  <si>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</si>
  <si>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</si>
  <si>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</si>
  <si>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</si>
  <si>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</si>
  <si>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</si>
  <si>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</si>
  <si>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</si>
  <si>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</si>
  <si>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</si>
  <si>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</si>
  <si>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</si>
  <si>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</si>
  <si>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</si>
  <si>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</si>
  <si>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</si>
  <si>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</si>
  <si>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</si>
  <si>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</si>
  <si>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</si>
  <si>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</si>
  <si>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</si>
  <si>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</si>
  <si>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</si>
  <si>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</si>
  <si>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</si>
  <si>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</si>
  <si>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</si>
  <si>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</si>
  <si>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</si>
  <si>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</si>
  <si>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</si>
  <si>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</si>
  <si>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</si>
  <si>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</si>
  <si>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</si>
  <si>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</si>
  <si>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</si>
  <si>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</si>
  <si>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</si>
  <si>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</si>
  <si>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</si>
  <si>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</si>
  <si>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</si>
  <si>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</si>
  <si>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</si>
  <si>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</si>
  <si>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</si>
  <si>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</si>
  <si>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</si>
  <si>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</si>
  <si>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</si>
  <si>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</si>
  <si>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</si>
  <si>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</si>
  <si>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</si>
  <si>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</si>
  <si>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</si>
  <si>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</si>
  <si>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</si>
  <si>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</si>
  <si>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</si>
  <si>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27/05/2024</t>
  </si>
  <si>
    <t>Cut-off Date: 01/05/2024</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</si>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</sst>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29" sqref="A29"/>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E33" sqref="E33"/>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1" t="s">
        <v>2096</v>
      </c>
      <c r="C5" s="212"/>
      <c r="D5" s="25"/>
      <c r="E5" s="31"/>
      <c r="F5" s="31"/>
      <c r="G5" s="31"/>
    </row>
    <row r="6" spans="1:7" x14ac:dyDescent="0.25">
      <c r="A6" s="135"/>
      <c r="B6" s="213" t="s">
        <v>1528</v>
      </c>
      <c r="C6" s="213"/>
      <c r="D6" s="133"/>
      <c r="E6" s="25"/>
      <c r="F6" s="25"/>
      <c r="G6" s="25"/>
    </row>
    <row r="7" spans="1:7" x14ac:dyDescent="0.25">
      <c r="A7" s="25"/>
      <c r="B7" s="214" t="s">
        <v>1529</v>
      </c>
      <c r="C7" s="215"/>
      <c r="D7" s="133"/>
      <c r="E7" s="25"/>
      <c r="F7" s="25"/>
      <c r="G7" s="25"/>
    </row>
    <row r="8" spans="1:7" x14ac:dyDescent="0.25">
      <c r="A8" s="25"/>
      <c r="B8" s="216" t="s">
        <v>1530</v>
      </c>
      <c r="C8" s="217"/>
      <c r="D8" s="133"/>
      <c r="E8" s="25"/>
      <c r="F8" s="25"/>
      <c r="G8" s="25"/>
    </row>
    <row r="9" spans="1:7" ht="15.75" thickBot="1" x14ac:dyDescent="0.3">
      <c r="A9" s="25"/>
      <c r="B9" s="218" t="s">
        <v>1531</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1528</v>
      </c>
      <c r="C13" s="210"/>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0" t="s">
        <v>1529</v>
      </c>
      <c r="C24" s="210"/>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topLeftCell="A176" zoomScale="60" zoomScaleNormal="80" workbookViewId="0">
      <selection activeCell="E4" sqref="E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2646</v>
      </c>
      <c r="C9" s="210"/>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60" zoomScaleNormal="80" workbookViewId="0">
      <selection activeCell="D34" sqref="D34"/>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1429</v>
      </c>
      <c r="B1" s="209"/>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5" t="s">
        <v>1976</v>
      </c>
      <c r="F5" s="226"/>
      <c r="G5" s="131" t="s">
        <v>1975</v>
      </c>
      <c r="H5" s="129"/>
    </row>
    <row r="6" spans="1:9" x14ac:dyDescent="0.25">
      <c r="A6" s="25"/>
      <c r="B6" s="25"/>
      <c r="C6" s="25"/>
      <c r="D6" s="25"/>
      <c r="F6" s="132"/>
      <c r="G6" s="132"/>
    </row>
    <row r="7" spans="1:9" ht="18.75" customHeight="1" x14ac:dyDescent="0.25">
      <c r="A7" s="29"/>
      <c r="B7" s="211" t="s">
        <v>2003</v>
      </c>
      <c r="C7" s="212"/>
      <c r="D7" s="133"/>
      <c r="E7" s="211" t="s">
        <v>1992</v>
      </c>
      <c r="F7" s="210"/>
      <c r="G7" s="210"/>
      <c r="H7" s="212"/>
    </row>
    <row r="8" spans="1:9" ht="18.75" customHeight="1" x14ac:dyDescent="0.25">
      <c r="A8" s="25"/>
      <c r="B8" s="227" t="s">
        <v>1969</v>
      </c>
      <c r="C8" s="228"/>
      <c r="D8" s="133"/>
      <c r="E8" s="229"/>
      <c r="F8" s="230"/>
      <c r="G8" s="230"/>
      <c r="H8" s="231"/>
    </row>
    <row r="9" spans="1:9" ht="18.75" customHeight="1" x14ac:dyDescent="0.25">
      <c r="A9" s="25"/>
      <c r="B9" s="227" t="s">
        <v>1973</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2004</v>
      </c>
      <c r="F13" s="221"/>
      <c r="G13" s="222" t="s">
        <v>2005</v>
      </c>
      <c r="H13" s="223"/>
      <c r="I13" s="129"/>
    </row>
    <row r="14" spans="1:9" x14ac:dyDescent="0.25">
      <c r="A14" s="25"/>
      <c r="B14" s="136"/>
      <c r="C14" s="25"/>
      <c r="D14" s="25"/>
      <c r="E14" s="137"/>
      <c r="F14" s="137"/>
      <c r="G14" s="25"/>
      <c r="H14" s="130"/>
    </row>
    <row r="15" spans="1:9" ht="18.75" customHeight="1" x14ac:dyDescent="0.25">
      <c r="A15" s="36"/>
      <c r="B15" s="224" t="s">
        <v>2006</v>
      </c>
      <c r="C15" s="224"/>
      <c r="D15" s="224"/>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4" t="s">
        <v>1973</v>
      </c>
      <c r="C20" s="224"/>
      <c r="D20" s="224"/>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28" orientation="portrait" r:id="rId3"/>
  <rowBreaks count="1" manualBreakCount="1">
    <brk id="33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view="pageBreakPreview" zoomScale="115" zoomScaleNormal="80" zoomScaleSheetLayoutView="115" workbookViewId="0">
      <selection activeCell="I8" sqref="I8"/>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2919</v>
      </c>
      <c r="E6" s="202"/>
      <c r="F6" s="202"/>
      <c r="G6" s="202"/>
      <c r="H6" s="202"/>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3078</v>
      </c>
      <c r="G9" s="6"/>
      <c r="H9" s="6"/>
      <c r="I9" s="6"/>
      <c r="J9" s="7"/>
    </row>
    <row r="10" spans="2:10" ht="21" x14ac:dyDescent="0.25">
      <c r="B10" s="5"/>
      <c r="C10" s="6"/>
      <c r="D10" s="6"/>
      <c r="E10" s="6"/>
      <c r="F10" s="11" t="s">
        <v>3079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1430</v>
      </c>
      <c r="E38" s="204"/>
      <c r="F38" s="204"/>
      <c r="G38" s="204"/>
      <c r="H38" s="204"/>
      <c r="I38" s="6"/>
      <c r="J38" s="7"/>
    </row>
    <row r="39" spans="2:10" x14ac:dyDescent="0.25">
      <c r="B39" s="5"/>
      <c r="C39" s="6"/>
      <c r="I39" s="6"/>
      <c r="J39" s="7"/>
    </row>
    <row r="40" spans="2:10" x14ac:dyDescent="0.25">
      <c r="B40" s="5"/>
      <c r="C40" s="6"/>
      <c r="D40" s="203" t="s">
        <v>2631</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2632</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85" zoomScaleNormal="80" zoomScaleSheetLayoutView="85" workbookViewId="0">
      <selection activeCell="C261" sqref="C261"/>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35" t="s">
        <v>3080</v>
      </c>
      <c r="E17" s="31"/>
      <c r="F17" s="31"/>
      <c r="H17" s="23"/>
      <c r="L17" s="23"/>
      <c r="M17" s="23"/>
    </row>
    <row r="18" spans="1:13" outlineLevel="1" x14ac:dyDescent="0.25">
      <c r="A18" s="25" t="s">
        <v>2865</v>
      </c>
      <c r="B18" s="39" t="s">
        <v>39</v>
      </c>
      <c r="C18" s="198">
        <v>45412</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2338.4774446699998</v>
      </c>
      <c r="F38" s="42"/>
      <c r="H38" s="23"/>
      <c r="L38" s="23"/>
      <c r="M38" s="23"/>
    </row>
    <row r="39" spans="1:14" x14ac:dyDescent="0.25">
      <c r="A39" s="25" t="s">
        <v>62</v>
      </c>
      <c r="B39" s="42" t="s">
        <v>63</v>
      </c>
      <c r="C39" s="106">
        <v>2000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0.11923872233499981</v>
      </c>
      <c r="E45" s="103"/>
      <c r="F45" s="126">
        <v>0</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338.47744466999984</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2338.4774446699998</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2338.4774446699998</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18.615938</v>
      </c>
      <c r="D66" s="110">
        <v>10.179612107792112</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1.08299722</v>
      </c>
      <c r="D70" s="106">
        <v>1.27030858</v>
      </c>
      <c r="E70" s="21"/>
      <c r="F70" s="113">
        <f t="shared" ref="F70:F76" si="1">IF($C$77=0,"",IF(C70="[for completion]","",C70/$C$77))</f>
        <v>4.6312066103884516E-4</v>
      </c>
      <c r="G70" s="113">
        <f t="shared" ref="G70:G76" si="2">IF($D$66="ND2","ND2",IF(OR(D70="ND2",D70=""),"",D70/$D$77))</f>
        <v>5.4322036883244882E-4</v>
      </c>
      <c r="H70" s="23"/>
      <c r="L70" s="23"/>
      <c r="M70" s="23"/>
      <c r="N70" s="55"/>
    </row>
    <row r="71" spans="1:14" x14ac:dyDescent="0.25">
      <c r="A71" s="25" t="s">
        <v>106</v>
      </c>
      <c r="B71" s="21" t="s">
        <v>1452</v>
      </c>
      <c r="C71" s="106">
        <v>3.1523449800000001</v>
      </c>
      <c r="D71" s="106">
        <v>4.0232043300000004</v>
      </c>
      <c r="E71" s="21"/>
      <c r="F71" s="113">
        <f t="shared" si="1"/>
        <v>1.3480330918671105E-3</v>
      </c>
      <c r="G71" s="113">
        <f t="shared" si="2"/>
        <v>1.7204375176548877E-3</v>
      </c>
      <c r="H71" s="23"/>
      <c r="L71" s="23"/>
      <c r="M71" s="23"/>
      <c r="N71" s="55"/>
    </row>
    <row r="72" spans="1:14" x14ac:dyDescent="0.25">
      <c r="A72" s="25" t="s">
        <v>107</v>
      </c>
      <c r="B72" s="21" t="s">
        <v>1453</v>
      </c>
      <c r="C72" s="106">
        <v>6.9536121399999997</v>
      </c>
      <c r="D72" s="106">
        <v>10.989158659999999</v>
      </c>
      <c r="E72" s="21"/>
      <c r="F72" s="113">
        <f t="shared" si="1"/>
        <v>2.9735639126428587E-3</v>
      </c>
      <c r="G72" s="113">
        <f t="shared" si="2"/>
        <v>4.6992793045950287E-3</v>
      </c>
      <c r="H72" s="23"/>
      <c r="L72" s="23"/>
      <c r="M72" s="23"/>
      <c r="N72" s="55"/>
    </row>
    <row r="73" spans="1:14" x14ac:dyDescent="0.25">
      <c r="A73" s="25" t="s">
        <v>108</v>
      </c>
      <c r="B73" s="21" t="s">
        <v>1454</v>
      </c>
      <c r="C73" s="106">
        <v>18.21131484</v>
      </c>
      <c r="D73" s="106">
        <v>32.951879869999999</v>
      </c>
      <c r="E73" s="21"/>
      <c r="F73" s="113">
        <f t="shared" si="1"/>
        <v>7.78768034795817E-3</v>
      </c>
      <c r="G73" s="113">
        <f t="shared" si="2"/>
        <v>1.4091168570005207E-2</v>
      </c>
      <c r="H73" s="23"/>
      <c r="L73" s="23"/>
      <c r="M73" s="23"/>
      <c r="N73" s="55"/>
    </row>
    <row r="74" spans="1:14" x14ac:dyDescent="0.25">
      <c r="A74" s="25" t="s">
        <v>109</v>
      </c>
      <c r="B74" s="21" t="s">
        <v>1455</v>
      </c>
      <c r="C74" s="106">
        <v>25.949404680000001</v>
      </c>
      <c r="D74" s="106">
        <v>39.519815340000001</v>
      </c>
      <c r="E74" s="21"/>
      <c r="F74" s="113">
        <f t="shared" si="1"/>
        <v>1.1096709416268034E-2</v>
      </c>
      <c r="G74" s="113">
        <f t="shared" si="2"/>
        <v>1.6899806081121699E-2</v>
      </c>
      <c r="H74" s="23"/>
      <c r="L74" s="23"/>
      <c r="M74" s="23"/>
      <c r="N74" s="55"/>
    </row>
    <row r="75" spans="1:14" x14ac:dyDescent="0.25">
      <c r="A75" s="25" t="s">
        <v>110</v>
      </c>
      <c r="B75" s="21" t="s">
        <v>1456</v>
      </c>
      <c r="C75" s="106">
        <v>208.87181259000002</v>
      </c>
      <c r="D75" s="106">
        <v>1206.7120756900001</v>
      </c>
      <c r="E75" s="21"/>
      <c r="F75" s="113">
        <f t="shared" si="1"/>
        <v>8.931957546397265E-2</v>
      </c>
      <c r="G75" s="113">
        <f t="shared" si="2"/>
        <v>0.51602468026382364</v>
      </c>
      <c r="H75" s="23"/>
      <c r="L75" s="23"/>
      <c r="M75" s="23"/>
      <c r="N75" s="55"/>
    </row>
    <row r="76" spans="1:14" x14ac:dyDescent="0.25">
      <c r="A76" s="25" t="s">
        <v>111</v>
      </c>
      <c r="B76" s="21" t="s">
        <v>1457</v>
      </c>
      <c r="C76" s="106">
        <v>2074.2559582200001</v>
      </c>
      <c r="D76" s="106">
        <v>1043.0110021999999</v>
      </c>
      <c r="E76" s="21"/>
      <c r="F76" s="113">
        <f t="shared" si="1"/>
        <v>0.88701131710625225</v>
      </c>
      <c r="G76" s="113">
        <f t="shared" si="2"/>
        <v>0.44602140789396699</v>
      </c>
      <c r="H76" s="23"/>
      <c r="L76" s="23"/>
      <c r="M76" s="23"/>
      <c r="N76" s="55"/>
    </row>
    <row r="77" spans="1:14" x14ac:dyDescent="0.25">
      <c r="A77" s="25" t="s">
        <v>112</v>
      </c>
      <c r="B77" s="59" t="s">
        <v>91</v>
      </c>
      <c r="C77" s="108">
        <f>SUM(C70:C76)</f>
        <v>2338.4774446700003</v>
      </c>
      <c r="D77" s="108">
        <f>SUM(D70:D76)</f>
        <v>2338.4774446700003</v>
      </c>
      <c r="E77" s="42"/>
      <c r="F77" s="114">
        <f>SUM(F70:F76)</f>
        <v>0.99999999999999989</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0.38250372999999999</v>
      </c>
      <c r="D79" s="108" t="str">
        <f>IF($D$66="ND2","ND2","")</f>
        <v/>
      </c>
      <c r="E79" s="42"/>
      <c r="F79" s="113">
        <f>IF($C$77=0,"",IF(C79="","",C79/$C$77))</f>
        <v>1.6356956141348538E-4</v>
      </c>
      <c r="G79" s="113" t="str">
        <f>IF($D$66="ND2","ND2",IF(OR(D79="ND2",D79=""),"",D79/$D$77))</f>
        <v/>
      </c>
      <c r="H79" s="23"/>
      <c r="L79" s="23"/>
      <c r="M79" s="23"/>
      <c r="N79" s="55"/>
    </row>
    <row r="80" spans="1:14" outlineLevel="1" x14ac:dyDescent="0.25">
      <c r="A80" s="25" t="s">
        <v>117</v>
      </c>
      <c r="B80" s="60" t="s">
        <v>118</v>
      </c>
      <c r="C80" s="108">
        <v>0.70049349000000005</v>
      </c>
      <c r="D80" s="108" t="str">
        <f>IF($D$66="ND2","ND2","")</f>
        <v/>
      </c>
      <c r="E80" s="42"/>
      <c r="F80" s="113">
        <f>IF($C$77=0,"",IF(C80="","",C80/$C$77))</f>
        <v>2.9955109962535978E-4</v>
      </c>
      <c r="G80" s="113" t="str">
        <f>IF($D$66="ND2","ND2",IF(OR(D80="ND2",D80=""),"",D80/$D$77))</f>
        <v/>
      </c>
      <c r="H80" s="23"/>
      <c r="L80" s="23"/>
      <c r="M80" s="23"/>
      <c r="N80" s="55"/>
    </row>
    <row r="81" spans="1:14" outlineLevel="1" x14ac:dyDescent="0.25">
      <c r="A81" s="25" t="s">
        <v>119</v>
      </c>
      <c r="B81" s="60" t="s">
        <v>120</v>
      </c>
      <c r="C81" s="108">
        <v>1.6225291900000001</v>
      </c>
      <c r="D81" s="108" t="str">
        <f>IF($D$66="ND2","ND2","")</f>
        <v/>
      </c>
      <c r="E81" s="42"/>
      <c r="F81" s="113">
        <f>IF($C$77=0,"",IF(C81="","",C81/$C$77))</f>
        <v>6.9383999991026941E-4</v>
      </c>
      <c r="G81" s="113" t="str">
        <f>IF($D$66="ND2","ND2",IF(OR(D81="ND2",D81=""),"",D81/$D$77))</f>
        <v/>
      </c>
      <c r="H81" s="23"/>
      <c r="L81" s="23"/>
      <c r="M81" s="23"/>
      <c r="N81" s="55"/>
    </row>
    <row r="82" spans="1:14" outlineLevel="1" x14ac:dyDescent="0.25">
      <c r="A82" s="25" t="s">
        <v>121</v>
      </c>
      <c r="B82" s="60" t="s">
        <v>122</v>
      </c>
      <c r="C82" s="108">
        <v>1.52981579</v>
      </c>
      <c r="D82" s="108" t="str">
        <f>IF($D$66="ND2","ND2","")</f>
        <v/>
      </c>
      <c r="E82" s="42"/>
      <c r="F82" s="113">
        <f>IF($C$77=0,"",IF(C82="","",C82/$C$77))</f>
        <v>6.5419309195684098E-4</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7.125</v>
      </c>
      <c r="D89" s="110">
        <v>3.0415999999999999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v>500</v>
      </c>
      <c r="D99" s="106" t="str">
        <f t="shared" si="3"/>
        <v/>
      </c>
      <c r="E99" s="21"/>
      <c r="F99" s="113">
        <f t="shared" si="4"/>
        <v>1</v>
      </c>
      <c r="G99" s="113" t="str">
        <f t="shared" si="5"/>
        <v/>
      </c>
      <c r="H99" s="23"/>
      <c r="L99" s="23"/>
      <c r="M99" s="23"/>
    </row>
    <row r="100" spans="1:14" x14ac:dyDescent="0.25">
      <c r="A100" s="25" t="s">
        <v>140</v>
      </c>
      <c r="B100" s="59" t="s">
        <v>91</v>
      </c>
      <c r="C100" s="108">
        <f>SUM(C93:C99)</f>
        <v>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2338.4774446699998</v>
      </c>
      <c r="D112" s="106">
        <v>2338.4774446699998</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2338.4774446699998</v>
      </c>
      <c r="D130" s="106">
        <f>SUM(D112:D129)</f>
        <v>2338.4774446699998</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2000</v>
      </c>
      <c r="D138" s="106">
        <v>2000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2000</v>
      </c>
      <c r="D156" s="106">
        <f>SUM(D138:D155)</f>
        <v>2000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2000</v>
      </c>
      <c r="D164" s="106">
        <v>2000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2000</v>
      </c>
      <c r="D167" s="116">
        <f>SUM(D164:D166)</f>
        <v>2000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54.697733969999994</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54.697733969999994</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54.697733969999994</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54.697733969999994</v>
      </c>
      <c r="E207" s="53"/>
      <c r="F207" s="113">
        <f>SUM(F193:F196)</f>
        <v>1</v>
      </c>
      <c r="G207" s="53"/>
      <c r="H207" s="23"/>
      <c r="L207" s="23"/>
      <c r="M207" s="23"/>
      <c r="N207" s="55"/>
    </row>
    <row r="208" spans="1:14" x14ac:dyDescent="0.25">
      <c r="A208" s="25" t="s">
        <v>272</v>
      </c>
      <c r="B208" s="59" t="s">
        <v>91</v>
      </c>
      <c r="C208" s="108">
        <f>SUM(C193:C206)</f>
        <v>54.697733969999994</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2964</v>
      </c>
      <c r="H339" s="23"/>
      <c r="I339" s="55"/>
      <c r="J339" s="55"/>
      <c r="K339" s="55"/>
      <c r="L339" s="55"/>
      <c r="M339" s="55"/>
      <c r="N339" s="55"/>
    </row>
    <row r="340" spans="1:14" outlineLevel="1" x14ac:dyDescent="0.25">
      <c r="A340" s="25" t="s">
        <v>355</v>
      </c>
      <c r="B340" s="54" t="s">
        <v>2966</v>
      </c>
      <c r="C340" s="25" t="s">
        <v>2967</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ht="30"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BE84F61C-9B30-472D-94C3-B8D6A7D45687}"/>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507" zoomScale="85" zoomScaleNormal="80" zoomScaleSheetLayoutView="85" workbookViewId="0">
      <selection activeCell="C18" sqref="C18"/>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2338.4774446699998</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2338.4774446699998</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14006</v>
      </c>
      <c r="D28" s="107" t="str">
        <f>IF(C28="","","ND2")</f>
        <v>ND2</v>
      </c>
      <c r="F28" s="107">
        <f>IF(C28=0,"",IF(C28="","",C28))</f>
        <v>14006</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3.3E-3</v>
      </c>
      <c r="D36" s="101" t="str">
        <f>IF(C36="","","ND2")</f>
        <v>ND2</v>
      </c>
      <c r="E36" s="121"/>
      <c r="F36" s="101">
        <f>IF(C36=0,"",C36)</f>
        <v>3.3E-3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3.917143E-2</v>
      </c>
      <c r="D99" s="101" t="str">
        <f t="shared" ref="D99:D111" si="1">IF(C99="","","ND2")</f>
        <v>ND2</v>
      </c>
      <c r="E99" s="101"/>
      <c r="F99" s="101">
        <f t="shared" ref="F99:F111" si="2">IF(C99="","",C99)</f>
        <v>3.917143E-2</v>
      </c>
      <c r="G99" s="25"/>
    </row>
    <row r="100" spans="1:7" x14ac:dyDescent="0.25">
      <c r="A100" s="25" t="s">
        <v>513</v>
      </c>
      <c r="B100" s="42" t="s">
        <v>2974</v>
      </c>
      <c r="C100" s="101">
        <v>4.7221079999999999E-2</v>
      </c>
      <c r="D100" s="101" t="str">
        <f t="shared" si="1"/>
        <v>ND2</v>
      </c>
      <c r="E100" s="101"/>
      <c r="F100" s="101">
        <f t="shared" si="2"/>
        <v>4.7221079999999999E-2</v>
      </c>
      <c r="G100" s="25"/>
    </row>
    <row r="101" spans="1:7" x14ac:dyDescent="0.25">
      <c r="A101" s="25" t="s">
        <v>514</v>
      </c>
      <c r="B101" s="42" t="s">
        <v>2975</v>
      </c>
      <c r="C101" s="101">
        <v>3.2267730000000001E-2</v>
      </c>
      <c r="D101" s="101" t="str">
        <f t="shared" si="1"/>
        <v>ND2</v>
      </c>
      <c r="E101" s="101"/>
      <c r="F101" s="101">
        <f t="shared" si="2"/>
        <v>3.2267730000000001E-2</v>
      </c>
      <c r="G101" s="25"/>
    </row>
    <row r="102" spans="1:7" x14ac:dyDescent="0.25">
      <c r="A102" s="25" t="s">
        <v>515</v>
      </c>
      <c r="B102" s="42" t="s">
        <v>2976</v>
      </c>
      <c r="C102" s="101">
        <v>7.9162880000000005E-2</v>
      </c>
      <c r="D102" s="101" t="str">
        <f t="shared" si="1"/>
        <v>ND2</v>
      </c>
      <c r="E102" s="101"/>
      <c r="F102" s="101">
        <f t="shared" si="2"/>
        <v>7.9162880000000005E-2</v>
      </c>
      <c r="G102" s="25"/>
    </row>
    <row r="103" spans="1:7" x14ac:dyDescent="0.25">
      <c r="A103" s="25" t="s">
        <v>516</v>
      </c>
      <c r="B103" s="42" t="s">
        <v>2977</v>
      </c>
      <c r="C103" s="101">
        <v>0.13832628</v>
      </c>
      <c r="D103" s="101" t="str">
        <f t="shared" si="1"/>
        <v>ND2</v>
      </c>
      <c r="E103" s="101"/>
      <c r="F103" s="101">
        <f t="shared" si="2"/>
        <v>0.13832628</v>
      </c>
      <c r="G103" s="25"/>
    </row>
    <row r="104" spans="1:7" x14ac:dyDescent="0.25">
      <c r="A104" s="25" t="s">
        <v>517</v>
      </c>
      <c r="B104" s="42" t="s">
        <v>2978</v>
      </c>
      <c r="C104" s="101">
        <v>0.13359676000000001</v>
      </c>
      <c r="D104" s="101" t="str">
        <f t="shared" si="1"/>
        <v>ND2</v>
      </c>
      <c r="E104" s="101"/>
      <c r="F104" s="101">
        <f t="shared" si="2"/>
        <v>0.13359676000000001</v>
      </c>
      <c r="G104" s="25"/>
    </row>
    <row r="105" spans="1:7" x14ac:dyDescent="0.25">
      <c r="A105" s="25" t="s">
        <v>518</v>
      </c>
      <c r="B105" s="42" t="s">
        <v>2979</v>
      </c>
      <c r="C105" s="101">
        <v>0.20675810999999999</v>
      </c>
      <c r="D105" s="101" t="str">
        <f t="shared" si="1"/>
        <v>ND2</v>
      </c>
      <c r="E105" s="101"/>
      <c r="F105" s="101">
        <f t="shared" si="2"/>
        <v>0.20675810999999999</v>
      </c>
      <c r="G105" s="25"/>
    </row>
    <row r="106" spans="1:7" x14ac:dyDescent="0.25">
      <c r="A106" s="25" t="s">
        <v>519</v>
      </c>
      <c r="B106" s="42" t="s">
        <v>2980</v>
      </c>
      <c r="C106" s="101">
        <v>2.7873080000000001E-2</v>
      </c>
      <c r="D106" s="101" t="str">
        <f t="shared" si="1"/>
        <v>ND2</v>
      </c>
      <c r="E106" s="101"/>
      <c r="F106" s="101">
        <f t="shared" si="2"/>
        <v>2.7873080000000001E-2</v>
      </c>
      <c r="G106" s="25"/>
    </row>
    <row r="107" spans="1:7" x14ac:dyDescent="0.25">
      <c r="A107" s="25" t="s">
        <v>520</v>
      </c>
      <c r="B107" s="42" t="s">
        <v>2981</v>
      </c>
      <c r="C107" s="101">
        <v>0.14231872000000001</v>
      </c>
      <c r="D107" s="101" t="str">
        <f t="shared" si="1"/>
        <v>ND2</v>
      </c>
      <c r="E107" s="101"/>
      <c r="F107" s="101">
        <f t="shared" si="2"/>
        <v>0.14231872000000001</v>
      </c>
      <c r="G107" s="25"/>
    </row>
    <row r="108" spans="1:7" x14ac:dyDescent="0.25">
      <c r="A108" s="25" t="s">
        <v>521</v>
      </c>
      <c r="B108" s="42" t="s">
        <v>2982</v>
      </c>
      <c r="C108" s="101">
        <v>7.7068310000000001E-2</v>
      </c>
      <c r="D108" s="101" t="str">
        <f t="shared" si="1"/>
        <v>ND2</v>
      </c>
      <c r="E108" s="101"/>
      <c r="F108" s="101">
        <f t="shared" si="2"/>
        <v>7.7068310000000001E-2</v>
      </c>
      <c r="G108" s="25"/>
    </row>
    <row r="109" spans="1:7" x14ac:dyDescent="0.25">
      <c r="A109" s="25" t="s">
        <v>522</v>
      </c>
      <c r="B109" s="42" t="s">
        <v>2983</v>
      </c>
      <c r="C109" s="101">
        <v>5.6902990000000001E-2</v>
      </c>
      <c r="D109" s="101" t="str">
        <f t="shared" si="1"/>
        <v>ND2</v>
      </c>
      <c r="E109" s="101"/>
      <c r="F109" s="101">
        <f t="shared" si="2"/>
        <v>5.6902990000000001E-2</v>
      </c>
      <c r="G109" s="25"/>
    </row>
    <row r="110" spans="1:7" x14ac:dyDescent="0.25">
      <c r="A110" s="25" t="s">
        <v>523</v>
      </c>
      <c r="B110" s="42" t="s">
        <v>2984</v>
      </c>
      <c r="C110" s="101">
        <v>1.933263E-2</v>
      </c>
      <c r="D110" s="101" t="str">
        <f t="shared" si="1"/>
        <v>ND2</v>
      </c>
      <c r="E110" s="101"/>
      <c r="F110" s="101">
        <f t="shared" si="2"/>
        <v>1.933263E-2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0.97810174000000005</v>
      </c>
      <c r="D150" s="101" t="str">
        <f>IF(C150="","","ND2")</f>
        <v>ND2</v>
      </c>
      <c r="E150" s="102"/>
      <c r="F150" s="101">
        <f>IF(C150="","",C150)</f>
        <v>0.97810174000000005</v>
      </c>
    </row>
    <row r="151" spans="1:7" x14ac:dyDescent="0.25">
      <c r="A151" s="25" t="s">
        <v>546</v>
      </c>
      <c r="B151" s="25" t="s">
        <v>2987</v>
      </c>
      <c r="C151" s="101">
        <v>2.1898259999999999E-2</v>
      </c>
      <c r="D151" s="101" t="str">
        <f>IF(C151="","","ND2")</f>
        <v>ND2</v>
      </c>
      <c r="E151" s="102"/>
      <c r="F151" s="101">
        <f>IF(C151="","",C151)</f>
        <v>2.1898259999999999E-2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0.36041086</v>
      </c>
      <c r="D160" s="126" t="str">
        <f>IF(C160="","","ND2")</f>
        <v>ND2</v>
      </c>
      <c r="E160" s="102"/>
      <c r="F160" s="126">
        <f>IF(C160="","",C160)</f>
        <v>0.36041086</v>
      </c>
    </row>
    <row r="161" spans="1:7" x14ac:dyDescent="0.25">
      <c r="A161" s="25" t="s">
        <v>558</v>
      </c>
      <c r="B161" s="121" t="s">
        <v>559</v>
      </c>
      <c r="C161" s="126">
        <v>0.63958914</v>
      </c>
      <c r="D161" s="126" t="str">
        <f>IF(C161="","","ND2")</f>
        <v>ND2</v>
      </c>
      <c r="E161" s="102"/>
      <c r="F161" s="126">
        <f>IF(C161="","",C161)</f>
        <v>0.63958914</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4.4071939999999997E-2</v>
      </c>
      <c r="D170" s="101" t="str">
        <f>IF(C170="","","ND2")</f>
        <v>ND2</v>
      </c>
      <c r="E170" s="102"/>
      <c r="F170" s="101">
        <f>IF(C170="","",C170)</f>
        <v>4.4071939999999997E-2</v>
      </c>
    </row>
    <row r="171" spans="1:7" x14ac:dyDescent="0.25">
      <c r="A171" s="25" t="s">
        <v>570</v>
      </c>
      <c r="B171" s="21" t="s">
        <v>2990</v>
      </c>
      <c r="C171" s="101">
        <v>0.23893867999999999</v>
      </c>
      <c r="D171" s="101" t="str">
        <f>IF(C171="","","ND2")</f>
        <v>ND2</v>
      </c>
      <c r="E171" s="102"/>
      <c r="F171" s="101">
        <f>IF(C171="","",C171)</f>
        <v>0.23893867999999999</v>
      </c>
    </row>
    <row r="172" spans="1:7" x14ac:dyDescent="0.25">
      <c r="A172" s="25" t="s">
        <v>572</v>
      </c>
      <c r="B172" s="21" t="s">
        <v>2991</v>
      </c>
      <c r="C172" s="101">
        <v>2.6211180000000001E-2</v>
      </c>
      <c r="D172" s="101" t="str">
        <f>IF(C172="","","ND2")</f>
        <v>ND2</v>
      </c>
      <c r="E172" s="101"/>
      <c r="F172" s="101">
        <f>IF(C172="","",C172)</f>
        <v>2.6211180000000001E-2</v>
      </c>
    </row>
    <row r="173" spans="1:7" x14ac:dyDescent="0.25">
      <c r="A173" s="25" t="s">
        <v>574</v>
      </c>
      <c r="B173" s="21" t="s">
        <v>2992</v>
      </c>
      <c r="C173" s="101">
        <v>9.7501660000000004E-2</v>
      </c>
      <c r="D173" s="101" t="str">
        <f>IF(C173="","","ND2")</f>
        <v>ND2</v>
      </c>
      <c r="E173" s="101"/>
      <c r="F173" s="101">
        <f>IF(C173="","",C173)</f>
        <v>9.7501660000000004E-2</v>
      </c>
    </row>
    <row r="174" spans="1:7" x14ac:dyDescent="0.25">
      <c r="A174" s="25" t="s">
        <v>576</v>
      </c>
      <c r="B174" s="21" t="s">
        <v>2918</v>
      </c>
      <c r="C174" s="101">
        <v>0.59327653999999996</v>
      </c>
      <c r="D174" s="101" t="str">
        <f>IF(C174="","","ND2")</f>
        <v>ND2</v>
      </c>
      <c r="E174" s="101"/>
      <c r="F174" s="101">
        <f>IF(C174="","",C174)</f>
        <v>0.59327653999999996</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2993</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166.96254781308008</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8.4380037300000001</v>
      </c>
      <c r="D190" s="107">
        <v>512</v>
      </c>
      <c r="E190" s="39"/>
      <c r="F190" s="113">
        <f t="shared" ref="F190:F213" si="3">IF($C$214=0,"",IF(C190="[for completion]","",IF(C190="","",C190/$C$214)))</f>
        <v>3.6083323143579643E-3</v>
      </c>
      <c r="G190" s="113">
        <f t="shared" ref="G190:G213" si="4">IF($D$214=0,"",IF(D190="[for completion]","",IF(D190="","",D190/$D$214)))</f>
        <v>3.6555761816364413E-2</v>
      </c>
    </row>
    <row r="191" spans="1:7" x14ac:dyDescent="0.25">
      <c r="A191" s="25" t="s">
        <v>596</v>
      </c>
      <c r="B191" s="42" t="s">
        <v>2995</v>
      </c>
      <c r="C191" s="106">
        <v>42.799605540000002</v>
      </c>
      <c r="D191" s="107">
        <v>1126</v>
      </c>
      <c r="E191" s="39"/>
      <c r="F191" s="113">
        <f t="shared" si="3"/>
        <v>1.8302338402943104E-2</v>
      </c>
      <c r="G191" s="113">
        <f t="shared" si="4"/>
        <v>8.039411680708268E-2</v>
      </c>
    </row>
    <row r="192" spans="1:7" x14ac:dyDescent="0.25">
      <c r="A192" s="25" t="s">
        <v>597</v>
      </c>
      <c r="B192" s="42" t="s">
        <v>2996</v>
      </c>
      <c r="C192" s="106">
        <v>60.032980530000003</v>
      </c>
      <c r="D192" s="107">
        <v>958</v>
      </c>
      <c r="E192" s="39"/>
      <c r="F192" s="113">
        <f t="shared" si="3"/>
        <v>2.5671823633292172E-2</v>
      </c>
      <c r="G192" s="113">
        <f t="shared" si="4"/>
        <v>6.8399257461088103E-2</v>
      </c>
    </row>
    <row r="193" spans="1:7" x14ac:dyDescent="0.25">
      <c r="A193" s="25" t="s">
        <v>598</v>
      </c>
      <c r="B193" s="42" t="s">
        <v>2997</v>
      </c>
      <c r="C193" s="106">
        <v>106.61871949</v>
      </c>
      <c r="D193" s="107">
        <v>1199</v>
      </c>
      <c r="E193" s="39"/>
      <c r="F193" s="113">
        <f t="shared" si="3"/>
        <v>4.5593221235899394E-2</v>
      </c>
      <c r="G193" s="113">
        <f t="shared" si="4"/>
        <v>8.5606168784806508E-2</v>
      </c>
    </row>
    <row r="194" spans="1:7" x14ac:dyDescent="0.25">
      <c r="A194" s="25" t="s">
        <v>599</v>
      </c>
      <c r="B194" s="42" t="s">
        <v>2998</v>
      </c>
      <c r="C194" s="106">
        <v>389.49957182000003</v>
      </c>
      <c r="D194" s="107">
        <v>3081</v>
      </c>
      <c r="E194" s="39"/>
      <c r="F194" s="113">
        <f t="shared" si="3"/>
        <v>0.16656118394803041</v>
      </c>
      <c r="G194" s="113">
        <f t="shared" si="4"/>
        <v>0.21997715264886478</v>
      </c>
    </row>
    <row r="195" spans="1:7" x14ac:dyDescent="0.25">
      <c r="A195" s="25" t="s">
        <v>600</v>
      </c>
      <c r="B195" s="42" t="s">
        <v>2999</v>
      </c>
      <c r="C195" s="106">
        <v>540.84963603999995</v>
      </c>
      <c r="D195" s="107">
        <v>3097</v>
      </c>
      <c r="E195" s="39"/>
      <c r="F195" s="113">
        <f t="shared" si="3"/>
        <v>0.23128281064790138</v>
      </c>
      <c r="G195" s="113">
        <f t="shared" si="4"/>
        <v>0.22111952020562617</v>
      </c>
    </row>
    <row r="196" spans="1:7" x14ac:dyDescent="0.25">
      <c r="A196" s="25" t="s">
        <v>601</v>
      </c>
      <c r="B196" s="42" t="s">
        <v>3000</v>
      </c>
      <c r="C196" s="106">
        <v>383.24473648999998</v>
      </c>
      <c r="D196" s="107">
        <v>1725</v>
      </c>
      <c r="E196" s="39"/>
      <c r="F196" s="113">
        <f t="shared" si="3"/>
        <v>0.16388643703342731</v>
      </c>
      <c r="G196" s="113">
        <f t="shared" si="4"/>
        <v>0.12316150221333715</v>
      </c>
    </row>
    <row r="197" spans="1:7" x14ac:dyDescent="0.25">
      <c r="A197" s="25" t="s">
        <v>602</v>
      </c>
      <c r="B197" s="42" t="s">
        <v>3001</v>
      </c>
      <c r="C197" s="106">
        <v>237.90527764999999</v>
      </c>
      <c r="D197" s="107">
        <v>873</v>
      </c>
      <c r="E197" s="39"/>
      <c r="F197" s="113">
        <f t="shared" si="3"/>
        <v>0.10173511751941339</v>
      </c>
      <c r="G197" s="113">
        <f t="shared" si="4"/>
        <v>6.2330429815793231E-2</v>
      </c>
    </row>
    <row r="198" spans="1:7" x14ac:dyDescent="0.25">
      <c r="A198" s="25" t="s">
        <v>603</v>
      </c>
      <c r="B198" s="42" t="s">
        <v>3002</v>
      </c>
      <c r="C198" s="106">
        <v>179.05564713000001</v>
      </c>
      <c r="D198" s="107">
        <v>554</v>
      </c>
      <c r="E198" s="39"/>
      <c r="F198" s="113">
        <f t="shared" si="3"/>
        <v>7.656932827730048E-2</v>
      </c>
      <c r="G198" s="113">
        <f t="shared" si="4"/>
        <v>3.955447665286306E-2</v>
      </c>
    </row>
    <row r="199" spans="1:7" x14ac:dyDescent="0.25">
      <c r="A199" s="25" t="s">
        <v>604</v>
      </c>
      <c r="B199" s="42" t="s">
        <v>3003</v>
      </c>
      <c r="C199" s="106">
        <v>133.78653131999999</v>
      </c>
      <c r="D199" s="107">
        <v>357</v>
      </c>
      <c r="E199" s="42"/>
      <c r="F199" s="113">
        <f t="shared" si="3"/>
        <v>5.7210956481506536E-2</v>
      </c>
      <c r="G199" s="113">
        <f t="shared" si="4"/>
        <v>2.5489076110238471E-2</v>
      </c>
    </row>
    <row r="200" spans="1:7" x14ac:dyDescent="0.25">
      <c r="A200" s="25" t="s">
        <v>605</v>
      </c>
      <c r="B200" s="42" t="s">
        <v>3004</v>
      </c>
      <c r="C200" s="106">
        <v>92.648107199999998</v>
      </c>
      <c r="D200" s="107">
        <v>219</v>
      </c>
      <c r="E200" s="42"/>
      <c r="F200" s="113">
        <f t="shared" si="3"/>
        <v>3.9618986880189583E-2</v>
      </c>
      <c r="G200" s="113">
        <f t="shared" si="4"/>
        <v>1.5636155933171497E-2</v>
      </c>
    </row>
    <row r="201" spans="1:7" x14ac:dyDescent="0.25">
      <c r="A201" s="25" t="s">
        <v>606</v>
      </c>
      <c r="B201" s="42" t="s">
        <v>3005</v>
      </c>
      <c r="C201" s="106">
        <v>64.935432270000007</v>
      </c>
      <c r="D201" s="107">
        <v>137</v>
      </c>
      <c r="E201" s="42"/>
      <c r="F201" s="113">
        <f t="shared" si="3"/>
        <v>2.7768252551678353E-2</v>
      </c>
      <c r="G201" s="113">
        <f t="shared" si="4"/>
        <v>9.7815222047693846E-3</v>
      </c>
    </row>
    <row r="202" spans="1:7" x14ac:dyDescent="0.25">
      <c r="A202" s="25" t="s">
        <v>607</v>
      </c>
      <c r="B202" s="42" t="s">
        <v>3006</v>
      </c>
      <c r="C202" s="106">
        <v>37.710868349999998</v>
      </c>
      <c r="D202" s="107">
        <v>72</v>
      </c>
      <c r="E202" s="42"/>
      <c r="F202" s="113">
        <f t="shared" si="3"/>
        <v>1.6126248485292385E-2</v>
      </c>
      <c r="G202" s="113">
        <f t="shared" si="4"/>
        <v>5.140654005426246E-3</v>
      </c>
    </row>
    <row r="203" spans="1:7" x14ac:dyDescent="0.25">
      <c r="A203" s="25" t="s">
        <v>608</v>
      </c>
      <c r="B203" s="42" t="s">
        <v>3007</v>
      </c>
      <c r="C203" s="106">
        <v>19.953607890000001</v>
      </c>
      <c r="D203" s="107">
        <v>35</v>
      </c>
      <c r="E203" s="42"/>
      <c r="F203" s="113">
        <f t="shared" si="3"/>
        <v>8.5327348080604642E-3</v>
      </c>
      <c r="G203" s="113">
        <f t="shared" si="4"/>
        <v>2.4989290304155364E-3</v>
      </c>
    </row>
    <row r="204" spans="1:7" x14ac:dyDescent="0.25">
      <c r="A204" s="25" t="s">
        <v>609</v>
      </c>
      <c r="B204" s="42" t="s">
        <v>3008</v>
      </c>
      <c r="C204" s="106">
        <v>16.7489062</v>
      </c>
      <c r="D204" s="107">
        <v>27</v>
      </c>
      <c r="E204" s="42"/>
      <c r="F204" s="113">
        <f t="shared" si="3"/>
        <v>7.1623124859190425E-3</v>
      </c>
      <c r="G204" s="113">
        <f t="shared" si="4"/>
        <v>1.9277452520348422E-3</v>
      </c>
    </row>
    <row r="205" spans="1:7" x14ac:dyDescent="0.25">
      <c r="A205" s="25" t="s">
        <v>610</v>
      </c>
      <c r="B205" s="42" t="s">
        <v>3009</v>
      </c>
      <c r="C205" s="106">
        <v>12.773280249999999</v>
      </c>
      <c r="D205" s="107">
        <v>19</v>
      </c>
      <c r="F205" s="113">
        <f t="shared" si="3"/>
        <v>5.4622208476347014E-3</v>
      </c>
      <c r="G205" s="113">
        <f t="shared" si="4"/>
        <v>1.3565614736541483E-3</v>
      </c>
    </row>
    <row r="206" spans="1:7" x14ac:dyDescent="0.25">
      <c r="A206" s="25" t="s">
        <v>611</v>
      </c>
      <c r="B206" s="42" t="s">
        <v>3010</v>
      </c>
      <c r="C206" s="106">
        <v>3.6127204000000002</v>
      </c>
      <c r="D206" s="107">
        <v>5</v>
      </c>
      <c r="E206" s="95"/>
      <c r="F206" s="113">
        <f t="shared" si="3"/>
        <v>1.5449028205229568E-3</v>
      </c>
      <c r="G206" s="113">
        <f t="shared" si="4"/>
        <v>3.5698986148793372E-4</v>
      </c>
    </row>
    <row r="207" spans="1:7" x14ac:dyDescent="0.25">
      <c r="A207" s="25" t="s">
        <v>612</v>
      </c>
      <c r="B207" s="42" t="s">
        <v>3011</v>
      </c>
      <c r="C207" s="106">
        <v>6.9141328900000003</v>
      </c>
      <c r="D207" s="107">
        <v>9</v>
      </c>
      <c r="E207" s="95"/>
      <c r="F207" s="113">
        <f t="shared" si="3"/>
        <v>2.9566814534641383E-3</v>
      </c>
      <c r="G207" s="113">
        <f t="shared" si="4"/>
        <v>6.4258175067828075E-4</v>
      </c>
    </row>
    <row r="208" spans="1:7" x14ac:dyDescent="0.25">
      <c r="A208" s="25" t="s">
        <v>613</v>
      </c>
      <c r="B208" s="42" t="s">
        <v>3012</v>
      </c>
      <c r="C208" s="106">
        <v>0</v>
      </c>
      <c r="D208" s="107">
        <v>0</v>
      </c>
      <c r="E208" s="95"/>
      <c r="F208" s="113">
        <f t="shared" si="3"/>
        <v>0</v>
      </c>
      <c r="G208" s="113">
        <f t="shared" si="4"/>
        <v>0</v>
      </c>
    </row>
    <row r="209" spans="1:7" x14ac:dyDescent="0.25">
      <c r="A209" s="25" t="s">
        <v>614</v>
      </c>
      <c r="B209" s="42" t="s">
        <v>3013</v>
      </c>
      <c r="C209" s="106">
        <v>0</v>
      </c>
      <c r="D209" s="107">
        <v>0</v>
      </c>
      <c r="E209" s="95"/>
      <c r="F209" s="113">
        <f t="shared" si="3"/>
        <v>0</v>
      </c>
      <c r="G209" s="113">
        <f t="shared" si="4"/>
        <v>0</v>
      </c>
    </row>
    <row r="210" spans="1:7" x14ac:dyDescent="0.25">
      <c r="A210" s="25" t="s">
        <v>615</v>
      </c>
      <c r="B210" s="42" t="s">
        <v>3014</v>
      </c>
      <c r="C210" s="106">
        <v>0.94967948000000002</v>
      </c>
      <c r="D210" s="107">
        <v>1</v>
      </c>
      <c r="E210" s="95"/>
      <c r="F210" s="113">
        <f t="shared" si="3"/>
        <v>4.0611017316612017E-4</v>
      </c>
      <c r="G210" s="113">
        <f t="shared" si="4"/>
        <v>7.1397972297586744E-5</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2338.4774446700003</v>
      </c>
      <c r="D214" s="50">
        <f>SUM(D190:D213)</f>
        <v>14006</v>
      </c>
      <c r="E214" s="95"/>
      <c r="F214" s="122">
        <f>SUM(F190:F213)</f>
        <v>1</v>
      </c>
      <c r="G214" s="122">
        <f>SUM(G190:G213)</f>
        <v>0.99999999999999989</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0.67946132999999997</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181.41093659000001</v>
      </c>
      <c r="D219" s="107">
        <v>2191</v>
      </c>
      <c r="F219" s="113">
        <f t="shared" ref="F219:F226" si="5">IF($C$227=0,"",IF(C219="[for completion]","",C219/$C$227))</f>
        <v>7.7576517577059745E-2</v>
      </c>
      <c r="G219" s="113">
        <f t="shared" ref="G219:G226" si="6">IF($D$227=0,"",IF(D219="[for completion]","",D219/$D$227))</f>
        <v>0.15643295730401258</v>
      </c>
    </row>
    <row r="220" spans="1:7" x14ac:dyDescent="0.25">
      <c r="A220" s="25" t="s">
        <v>626</v>
      </c>
      <c r="B220" s="25" t="s">
        <v>3018</v>
      </c>
      <c r="C220" s="106">
        <v>225.87787946</v>
      </c>
      <c r="D220" s="107">
        <v>1623</v>
      </c>
      <c r="F220" s="113">
        <f t="shared" si="5"/>
        <v>9.6591857225236277E-2</v>
      </c>
      <c r="G220" s="113">
        <f t="shared" si="6"/>
        <v>0.11587890903898329</v>
      </c>
    </row>
    <row r="221" spans="1:7" x14ac:dyDescent="0.25">
      <c r="A221" s="25" t="s">
        <v>628</v>
      </c>
      <c r="B221" s="25" t="s">
        <v>3019</v>
      </c>
      <c r="C221" s="106">
        <v>372.45664138000001</v>
      </c>
      <c r="D221" s="107">
        <v>2223</v>
      </c>
      <c r="F221" s="113">
        <f t="shared" si="5"/>
        <v>0.15927313826734821</v>
      </c>
      <c r="G221" s="113">
        <f t="shared" si="6"/>
        <v>0.15871769241753533</v>
      </c>
    </row>
    <row r="222" spans="1:7" x14ac:dyDescent="0.25">
      <c r="A222" s="25" t="s">
        <v>630</v>
      </c>
      <c r="B222" s="25" t="s">
        <v>3020</v>
      </c>
      <c r="C222" s="106">
        <v>438.18334862</v>
      </c>
      <c r="D222" s="107">
        <v>2476</v>
      </c>
      <c r="F222" s="113">
        <f t="shared" si="5"/>
        <v>0.18737976268222478</v>
      </c>
      <c r="G222" s="113">
        <f t="shared" si="6"/>
        <v>0.1767813794088248</v>
      </c>
    </row>
    <row r="223" spans="1:7" x14ac:dyDescent="0.25">
      <c r="A223" s="25" t="s">
        <v>632</v>
      </c>
      <c r="B223" s="25" t="s">
        <v>3021</v>
      </c>
      <c r="C223" s="106">
        <v>432.59060812000001</v>
      </c>
      <c r="D223" s="107">
        <v>2340</v>
      </c>
      <c r="F223" s="113">
        <f t="shared" si="5"/>
        <v>0.18498814649933309</v>
      </c>
      <c r="G223" s="113">
        <f t="shared" si="6"/>
        <v>0.16707125517635299</v>
      </c>
    </row>
    <row r="224" spans="1:7" x14ac:dyDescent="0.25">
      <c r="A224" s="25" t="s">
        <v>634</v>
      </c>
      <c r="B224" s="25" t="s">
        <v>3022</v>
      </c>
      <c r="C224" s="106">
        <v>380.95882719999997</v>
      </c>
      <c r="D224" s="107">
        <v>1992</v>
      </c>
      <c r="F224" s="113">
        <f t="shared" si="5"/>
        <v>0.16290891668350471</v>
      </c>
      <c r="G224" s="113">
        <f t="shared" si="6"/>
        <v>0.14222476081679281</v>
      </c>
    </row>
    <row r="225" spans="1:7" x14ac:dyDescent="0.25">
      <c r="A225" s="25" t="s">
        <v>636</v>
      </c>
      <c r="B225" s="25" t="s">
        <v>3023</v>
      </c>
      <c r="C225" s="106">
        <v>288.97053418000002</v>
      </c>
      <c r="D225" s="107">
        <v>1067</v>
      </c>
      <c r="F225" s="113">
        <f t="shared" si="5"/>
        <v>0.12357208526369978</v>
      </c>
      <c r="G225" s="113">
        <f t="shared" si="6"/>
        <v>7.6181636441525064E-2</v>
      </c>
    </row>
    <row r="226" spans="1:7" x14ac:dyDescent="0.25">
      <c r="A226" s="25" t="s">
        <v>638</v>
      </c>
      <c r="B226" s="25" t="s">
        <v>3024</v>
      </c>
      <c r="C226" s="106">
        <v>18.02866912</v>
      </c>
      <c r="D226" s="107">
        <v>94</v>
      </c>
      <c r="F226" s="113">
        <f t="shared" si="5"/>
        <v>7.7095758015934858E-3</v>
      </c>
      <c r="G226" s="113">
        <f t="shared" si="6"/>
        <v>6.7114093959731542E-3</v>
      </c>
    </row>
    <row r="227" spans="1:7" x14ac:dyDescent="0.25">
      <c r="A227" s="25" t="s">
        <v>640</v>
      </c>
      <c r="B227" s="52" t="s">
        <v>91</v>
      </c>
      <c r="C227" s="106">
        <f>SUM(C219:C226)</f>
        <v>2338.4774446699998</v>
      </c>
      <c r="D227" s="107">
        <f>SUM(D219:D226)</f>
        <v>14006</v>
      </c>
      <c r="F227" s="101">
        <f>SUM(F219:F226)</f>
        <v>1.0000000000000002</v>
      </c>
      <c r="G227" s="101">
        <f>SUM(G219:G226)</f>
        <v>1</v>
      </c>
    </row>
    <row r="228" spans="1:7" outlineLevel="1" x14ac:dyDescent="0.25">
      <c r="A228" s="25" t="s">
        <v>641</v>
      </c>
      <c r="B228" s="54" t="s">
        <v>3025</v>
      </c>
      <c r="C228" s="106">
        <v>10.7204765</v>
      </c>
      <c r="D228" s="107">
        <v>57</v>
      </c>
      <c r="F228" s="113">
        <f t="shared" ref="F228:F233" si="7">IF($C$227=0,"",IF(C228="[for completion]","",C228/$C$227))</f>
        <v>4.5843831098028179E-3</v>
      </c>
      <c r="G228" s="113">
        <f t="shared" ref="G228:G233" si="8">IF($D$227=0,"",IF(D228="[for completion]","",D228/$D$227))</f>
        <v>4.0696844209624451E-3</v>
      </c>
    </row>
    <row r="229" spans="1:7" outlineLevel="1" x14ac:dyDescent="0.25">
      <c r="A229" s="25" t="s">
        <v>643</v>
      </c>
      <c r="B229" s="54" t="s">
        <v>3026</v>
      </c>
      <c r="C229" s="106">
        <v>7.3081926199999998</v>
      </c>
      <c r="D229" s="107">
        <v>37</v>
      </c>
      <c r="F229" s="113">
        <f t="shared" si="7"/>
        <v>3.1251926917906679E-3</v>
      </c>
      <c r="G229" s="113">
        <f t="shared" si="8"/>
        <v>2.6417249750107096E-3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0.54916023999999997</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567.34108839999999</v>
      </c>
      <c r="D241" s="107">
        <v>5020</v>
      </c>
      <c r="F241" s="113">
        <f t="shared" ref="F241:F248" si="9">IF($C$249=0,"",IF(C241="[Mark as ND1 if not relevant]","",C241/$C$249))</f>
        <v>0.24261131529651034</v>
      </c>
      <c r="G241" s="113">
        <f t="shared" ref="G241:G248" si="10">IF($D$249=0,"",IF(D241="[Mark as ND1 if not relevant]","",D241/$D$249))</f>
        <v>0.35844341306676186</v>
      </c>
    </row>
    <row r="242" spans="1:7" x14ac:dyDescent="0.25">
      <c r="A242" s="25" t="s">
        <v>659</v>
      </c>
      <c r="B242" s="25" t="s">
        <v>3032</v>
      </c>
      <c r="C242" s="106">
        <v>485.28063200000003</v>
      </c>
      <c r="D242" s="107">
        <v>2927</v>
      </c>
      <c r="F242" s="113">
        <f t="shared" si="9"/>
        <v>0.20751991143365567</v>
      </c>
      <c r="G242" s="113">
        <f t="shared" si="10"/>
        <v>0.20899678686183507</v>
      </c>
    </row>
    <row r="243" spans="1:7" x14ac:dyDescent="0.25">
      <c r="A243" s="25" t="s">
        <v>660</v>
      </c>
      <c r="B243" s="25" t="s">
        <v>3033</v>
      </c>
      <c r="C243" s="106">
        <v>455.94367125999997</v>
      </c>
      <c r="D243" s="107">
        <v>2528</v>
      </c>
      <c r="F243" s="113">
        <f t="shared" si="9"/>
        <v>0.19497458591879474</v>
      </c>
      <c r="G243" s="113">
        <f t="shared" si="10"/>
        <v>0.18050696179935738</v>
      </c>
    </row>
    <row r="244" spans="1:7" x14ac:dyDescent="0.25">
      <c r="A244" s="25" t="s">
        <v>661</v>
      </c>
      <c r="B244" s="25" t="s">
        <v>3034</v>
      </c>
      <c r="C244" s="106">
        <v>313.51904366999997</v>
      </c>
      <c r="D244" s="107">
        <v>1610</v>
      </c>
      <c r="F244" s="113">
        <f t="shared" si="9"/>
        <v>0.13406973179008475</v>
      </c>
      <c r="G244" s="113">
        <f t="shared" si="10"/>
        <v>0.11495894323455909</v>
      </c>
    </row>
    <row r="245" spans="1:7" x14ac:dyDescent="0.25">
      <c r="A245" s="25" t="s">
        <v>662</v>
      </c>
      <c r="B245" s="25" t="s">
        <v>3035</v>
      </c>
      <c r="C245" s="106">
        <v>190.02095725000001</v>
      </c>
      <c r="D245" s="107">
        <v>840</v>
      </c>
      <c r="F245" s="113">
        <f t="shared" si="9"/>
        <v>8.1258409297197076E-2</v>
      </c>
      <c r="G245" s="113">
        <f t="shared" si="10"/>
        <v>5.997857907890039E-2</v>
      </c>
    </row>
    <row r="246" spans="1:7" x14ac:dyDescent="0.25">
      <c r="A246" s="25" t="s">
        <v>663</v>
      </c>
      <c r="B246" s="25" t="s">
        <v>3036</v>
      </c>
      <c r="C246" s="106">
        <v>123.94412697999999</v>
      </c>
      <c r="D246" s="107">
        <v>463</v>
      </c>
      <c r="F246" s="113">
        <f t="shared" si="9"/>
        <v>5.3002062224505535E-2</v>
      </c>
      <c r="G246" s="113">
        <f t="shared" si="10"/>
        <v>3.3059621563727243E-2</v>
      </c>
    </row>
    <row r="247" spans="1:7" x14ac:dyDescent="0.25">
      <c r="A247" s="25" t="s">
        <v>664</v>
      </c>
      <c r="B247" s="25" t="s">
        <v>3037</v>
      </c>
      <c r="C247" s="106">
        <v>173.18564778000001</v>
      </c>
      <c r="D247" s="107">
        <v>536</v>
      </c>
      <c r="F247" s="113">
        <f t="shared" si="9"/>
        <v>7.4059148292746804E-2</v>
      </c>
      <c r="G247" s="113">
        <f t="shared" si="10"/>
        <v>3.827204569796501E-2</v>
      </c>
    </row>
    <row r="248" spans="1:7" x14ac:dyDescent="0.25">
      <c r="A248" s="25" t="s">
        <v>665</v>
      </c>
      <c r="B248" s="25" t="s">
        <v>3024</v>
      </c>
      <c r="C248" s="106">
        <v>29.242276329999999</v>
      </c>
      <c r="D248" s="107">
        <v>81</v>
      </c>
      <c r="F248" s="113">
        <f t="shared" si="9"/>
        <v>1.2504835746504891E-2</v>
      </c>
      <c r="G248" s="113">
        <f t="shared" si="10"/>
        <v>5.7836486968939668E-3</v>
      </c>
    </row>
    <row r="249" spans="1:7" x14ac:dyDescent="0.25">
      <c r="A249" s="25" t="s">
        <v>666</v>
      </c>
      <c r="B249" s="52" t="s">
        <v>91</v>
      </c>
      <c r="C249" s="106">
        <f>SUM(C241:C248)</f>
        <v>2338.4774436700004</v>
      </c>
      <c r="D249" s="107">
        <f>SUM(D241:D248)</f>
        <v>14005</v>
      </c>
      <c r="F249" s="101">
        <f>SUM(F241:F248)</f>
        <v>0.99999999999999989</v>
      </c>
      <c r="G249" s="101">
        <f>SUM(G241:G248)</f>
        <v>1</v>
      </c>
    </row>
    <row r="250" spans="1:7" outlineLevel="1" x14ac:dyDescent="0.25">
      <c r="A250" s="25" t="s">
        <v>667</v>
      </c>
      <c r="B250" s="54" t="s">
        <v>3025</v>
      </c>
      <c r="C250" s="106">
        <v>28.639366540000001</v>
      </c>
      <c r="D250" s="107">
        <v>80</v>
      </c>
      <c r="F250" s="113">
        <f t="shared" ref="F250:F255" si="11">IF($C$249=0,"",IF(C250="[for completion]","",C250/$C$249))</f>
        <v>1.2247014234635274E-2</v>
      </c>
      <c r="G250" s="113">
        <f t="shared" ref="G250:G255" si="12">IF($D$249=0,"",IF(D250="[for completion]","",D250/$D$249))</f>
        <v>5.7122456265619424E-3</v>
      </c>
    </row>
    <row r="251" spans="1:7" outlineLevel="1" x14ac:dyDescent="0.25">
      <c r="A251" s="25" t="s">
        <v>668</v>
      </c>
      <c r="B251" s="54" t="s">
        <v>3026</v>
      </c>
      <c r="C251" s="106">
        <v>0.60290979</v>
      </c>
      <c r="D251" s="107">
        <v>1</v>
      </c>
      <c r="F251" s="113">
        <f t="shared" si="11"/>
        <v>2.5782151186961845E-4</v>
      </c>
      <c r="G251" s="113">
        <f t="shared" si="12"/>
        <v>7.1403070332024283E-5</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0.44938071000000002</v>
      </c>
      <c r="E277" s="23"/>
      <c r="F277" s="23"/>
    </row>
    <row r="278" spans="1:7" x14ac:dyDescent="0.25">
      <c r="A278" s="25" t="s">
        <v>699</v>
      </c>
      <c r="B278" s="25" t="s">
        <v>700</v>
      </c>
      <c r="C278" s="101">
        <v>0.55061928999999998</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2338.4774446699998</v>
      </c>
      <c r="D287" s="107">
        <v>14006</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2338.4774446699998</v>
      </c>
      <c r="D305" s="107">
        <f>SUM(D287:D304)</f>
        <v>14006</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2338.4774446699998</v>
      </c>
      <c r="D310" s="107">
        <v>14006</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2338.4774446699998</v>
      </c>
      <c r="D328" s="107">
        <f>SUM(D310:D327)</f>
        <v>14006</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2338.4774446699998</v>
      </c>
      <c r="D345" s="107">
        <v>14006</v>
      </c>
      <c r="F345" s="113">
        <f t="shared" si="17"/>
        <v>1</v>
      </c>
      <c r="G345" s="113">
        <f t="shared" si="18"/>
        <v>1</v>
      </c>
    </row>
    <row r="346" spans="1:7" customFormat="1" x14ac:dyDescent="0.25">
      <c r="A346" s="25" t="s">
        <v>2560</v>
      </c>
      <c r="B346" s="42" t="s">
        <v>91</v>
      </c>
      <c r="C346" s="106">
        <f>SUM(C333:C345)</f>
        <v>2338.4774446699998</v>
      </c>
      <c r="D346" s="107">
        <f>SUM(D333:D345)</f>
        <v>14006</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2041.6233926800001</v>
      </c>
      <c r="D358" s="107">
        <v>11950</v>
      </c>
      <c r="E358" s="31"/>
      <c r="F358" s="113">
        <f t="shared" ref="F358:F364" si="19">IF($C$365=0,"",IF(C358="[For completion]","",C358/$C$365))</f>
        <v>0.87305669649856665</v>
      </c>
      <c r="G358" s="113">
        <f t="shared" ref="G358:G364" si="20">IF($D$365=0,"",IF(D358="[For completion]","",D358/$D$365))</f>
        <v>0.85320576895616163</v>
      </c>
    </row>
    <row r="359" spans="1:7" customFormat="1" x14ac:dyDescent="0.25">
      <c r="A359" s="25" t="s">
        <v>2369</v>
      </c>
      <c r="B359" s="127" t="s">
        <v>1907</v>
      </c>
      <c r="C359" s="106">
        <v>296.85405199000002</v>
      </c>
      <c r="D359" s="107">
        <v>2056</v>
      </c>
      <c r="E359" s="31"/>
      <c r="F359" s="113">
        <f t="shared" si="19"/>
        <v>0.12694330350143329</v>
      </c>
      <c r="G359" s="113">
        <f t="shared" si="20"/>
        <v>0.14679423104383835</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2338.4774446700003</v>
      </c>
      <c r="D365" s="107">
        <f>SUM(D358:D364)</f>
        <v>14006</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2338.4774446699998</v>
      </c>
      <c r="D371" s="107">
        <v>14006</v>
      </c>
      <c r="E371" s="31"/>
      <c r="F371" s="113">
        <f>IF($C$372=0,"",IF(C371="[For completion]","",C371/$C$372))</f>
        <v>1</v>
      </c>
      <c r="G371" s="113">
        <f>IF($D$372=0,"",IF(D371="[For completion]","",D371/$D$372))</f>
        <v>1</v>
      </c>
    </row>
    <row r="372" spans="1:7" customFormat="1" x14ac:dyDescent="0.25">
      <c r="A372" s="25" t="s">
        <v>2380</v>
      </c>
      <c r="B372" s="42" t="s">
        <v>91</v>
      </c>
      <c r="C372" s="106">
        <f>SUM(C368:C371)</f>
        <v>2338.4774446699998</v>
      </c>
      <c r="D372" s="107">
        <f>SUM(D368:D371)</f>
        <v>14006</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D178" sqref="D178"/>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60" zoomScaleNormal="80" workbookViewId="0">
      <selection activeCell="E43" sqref="E43"/>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Normal="80" zoomScaleSheetLayoutView="100" workbookViewId="0">
      <selection activeCell="C19" sqref="C19"/>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32.1"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I7" sqref="I7"/>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3063</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3064</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85" zoomScaleNormal="80" zoomScaleSheetLayoutView="85" workbookViewId="0">
      <selection activeCell="E8" sqref="E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1429</v>
      </c>
      <c r="B1" s="209"/>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2968</v>
      </c>
      <c r="C15" s="25" t="s">
        <v>2969</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6.6051666666666664</v>
      </c>
      <c r="H75" s="23"/>
    </row>
    <row r="76" spans="1:14" x14ac:dyDescent="0.25">
      <c r="A76" s="25" t="s">
        <v>1398</v>
      </c>
      <c r="B76" s="25" t="s">
        <v>2916</v>
      </c>
      <c r="C76" s="106">
        <v>25.120274999999999</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1.30514E-3</v>
      </c>
      <c r="D82" s="121" t="str">
        <f t="shared" ref="D82:D87" si="0">IF(C82="","","ND2")</f>
        <v>ND2</v>
      </c>
      <c r="E82" s="121" t="str">
        <f t="shared" ref="E82:E87" si="1">IF(C82="","","ND2")</f>
        <v>ND2</v>
      </c>
      <c r="F82" s="121" t="str">
        <f t="shared" ref="F82:F87" si="2">IF(C82="","","ND2")</f>
        <v>ND2</v>
      </c>
      <c r="G82" s="121">
        <f t="shared" ref="G82:G87" si="3">IF(C82="","",C82)</f>
        <v>1.30514E-3</v>
      </c>
      <c r="H82" s="23"/>
    </row>
    <row r="83" spans="1:8" x14ac:dyDescent="0.25">
      <c r="A83" s="25" t="s">
        <v>1405</v>
      </c>
      <c r="B83" s="25" t="s">
        <v>3073</v>
      </c>
      <c r="C83" s="121">
        <v>2.9189E-4</v>
      </c>
      <c r="D83" s="121" t="str">
        <f t="shared" si="0"/>
        <v>ND2</v>
      </c>
      <c r="E83" s="121" t="str">
        <f t="shared" si="1"/>
        <v>ND2</v>
      </c>
      <c r="F83" s="121" t="str">
        <f t="shared" si="2"/>
        <v>ND2</v>
      </c>
      <c r="G83" s="121">
        <f t="shared" si="3"/>
        <v>2.9189E-4</v>
      </c>
      <c r="H83" s="23"/>
    </row>
    <row r="84" spans="1:8" x14ac:dyDescent="0.25">
      <c r="A84" s="25" t="s">
        <v>1406</v>
      </c>
      <c r="B84" s="25" t="s">
        <v>3074</v>
      </c>
      <c r="C84" s="121">
        <v>0</v>
      </c>
      <c r="D84" s="121" t="str">
        <f t="shared" si="0"/>
        <v>ND2</v>
      </c>
      <c r="E84" s="121" t="str">
        <f t="shared" si="1"/>
        <v>ND2</v>
      </c>
      <c r="F84" s="121" t="str">
        <f t="shared" si="2"/>
        <v>ND2</v>
      </c>
      <c r="G84" s="121">
        <f t="shared" si="3"/>
        <v>0</v>
      </c>
      <c r="H84" s="23"/>
    </row>
    <row r="85" spans="1:8" x14ac:dyDescent="0.25">
      <c r="A85" s="25" t="s">
        <v>1407</v>
      </c>
      <c r="B85" s="25" t="s">
        <v>3075</v>
      </c>
      <c r="C85" s="121">
        <v>0</v>
      </c>
      <c r="D85" s="121" t="str">
        <f t="shared" si="0"/>
        <v>ND2</v>
      </c>
      <c r="E85" s="121" t="str">
        <f t="shared" si="1"/>
        <v>ND2</v>
      </c>
      <c r="F85" s="121" t="str">
        <f t="shared" si="2"/>
        <v>ND2</v>
      </c>
      <c r="G85" s="121">
        <f t="shared" si="3"/>
        <v>0</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0.99840297</v>
      </c>
      <c r="D87" s="121" t="str">
        <f t="shared" si="0"/>
        <v>ND2</v>
      </c>
      <c r="E87" s="121" t="str">
        <f t="shared" si="1"/>
        <v>ND2</v>
      </c>
      <c r="F87" s="121" t="str">
        <f t="shared" si="2"/>
        <v>ND2</v>
      </c>
      <c r="G87" s="121">
        <f t="shared" si="3"/>
        <v>0.99840297</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A119C561-30D2-4E58-892F-2993B5A187B7}"/>
</file>

<file path=customXml/itemProps2.xml><?xml version="1.0" encoding="utf-8"?>
<ds:datastoreItem xmlns:ds="http://schemas.openxmlformats.org/officeDocument/2006/customXml" ds:itemID="{F48438FD-D6FE-4D33-A2D1-A9C2BF0D700A}"/>
</file>

<file path=customXml/itemProps3.xml><?xml version="1.0" encoding="utf-8"?>
<ds:datastoreItem xmlns:ds="http://schemas.openxmlformats.org/officeDocument/2006/customXml" ds:itemID="{5AC43903-E1D4-4FD8-970E-71FE358BA3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2024-05-17T08:42:29Z</dcterms:created>
  <dcterms:modified xsi:type="dcterms:W3CDTF">2024-05-17T15:04:12Z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