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83418 KNAB SB\Reporting\2024\11\Draft\"/>
    </mc:Choice>
  </mc:AlternateContent>
  <xr:revisionPtr revIDLastSave="0" documentId="13_ncr:1_{A0B5538E-7E6D-430E-BE74-D4989EFBF605}" xr6:coauthVersionLast="47" xr6:coauthVersionMax="47" xr10:uidLastSave="{00000000-0000-0000-0000-000000000000}"/>
  <bookViews>
    <workbookView xWindow="420" yWindow="0" windowWidth="18480" windowHeight="15120" tabRatio="879" firstSheet="9" activeTab="8"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C192" i="24"/>
  <c r="F188" i="24"/>
  <c r="C121" i="24"/>
  <c r="C117" i="24"/>
  <c r="C89" i="24"/>
  <c r="C82" i="24"/>
  <c r="F81" i="24"/>
  <c r="F80" i="24"/>
  <c r="F79" i="24"/>
  <c r="F82" i="24" s="1"/>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G46" i="24" s="1"/>
  <c r="D22" i="24"/>
  <c r="C22" i="24"/>
  <c r="G21" i="24"/>
  <c r="G16" i="24"/>
  <c r="G11" i="24"/>
  <c r="G22" i="24" s="1"/>
  <c r="G636" i="19"/>
  <c r="G635" i="19"/>
  <c r="D635" i="19"/>
  <c r="C635" i="19"/>
  <c r="G634" i="19"/>
  <c r="G633" i="19"/>
  <c r="G632" i="19"/>
  <c r="G631" i="19"/>
  <c r="G630" i="19"/>
  <c r="G629" i="19"/>
  <c r="G628" i="19"/>
  <c r="G627" i="19"/>
  <c r="G626" i="19"/>
  <c r="G625" i="19"/>
  <c r="G624" i="19"/>
  <c r="G623" i="19"/>
  <c r="G622" i="19"/>
  <c r="G621" i="19"/>
  <c r="D618" i="19"/>
  <c r="C618" i="19"/>
  <c r="F614" i="19" s="1"/>
  <c r="F618" i="19" s="1"/>
  <c r="G617" i="19"/>
  <c r="G616" i="19"/>
  <c r="G615" i="19"/>
  <c r="G614" i="19"/>
  <c r="G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G587" i="19"/>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G507" i="19"/>
  <c r="D507" i="19"/>
  <c r="C507" i="19"/>
  <c r="G506" i="19"/>
  <c r="F506" i="19"/>
  <c r="G505" i="19"/>
  <c r="F505" i="19"/>
  <c r="G504" i="19"/>
  <c r="F504" i="19"/>
  <c r="G503" i="19"/>
  <c r="F503" i="19"/>
  <c r="G502" i="19"/>
  <c r="F502" i="19"/>
  <c r="G501" i="19"/>
  <c r="F501" i="19"/>
  <c r="G500" i="19"/>
  <c r="F500" i="19"/>
  <c r="G499" i="19"/>
  <c r="F499" i="19"/>
  <c r="F507" i="19" s="1"/>
  <c r="D485" i="19"/>
  <c r="C485" i="19"/>
  <c r="G484" i="19"/>
  <c r="F484" i="19"/>
  <c r="G483" i="19"/>
  <c r="F483" i="19"/>
  <c r="G482" i="19"/>
  <c r="F482" i="19"/>
  <c r="G481" i="19"/>
  <c r="F481" i="19"/>
  <c r="G480" i="19"/>
  <c r="F480" i="19"/>
  <c r="G479" i="19"/>
  <c r="F479" i="19"/>
  <c r="G478" i="19"/>
  <c r="F478" i="19"/>
  <c r="G477" i="19"/>
  <c r="G485" i="19" s="1"/>
  <c r="F477" i="19"/>
  <c r="F485" i="19" s="1"/>
  <c r="G472" i="19"/>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G385" i="19"/>
  <c r="D385" i="19"/>
  <c r="C385" i="19"/>
  <c r="G384" i="19"/>
  <c r="F384" i="19"/>
  <c r="G383" i="19"/>
  <c r="F383" i="19"/>
  <c r="G382" i="19"/>
  <c r="F382" i="19"/>
  <c r="G381" i="19"/>
  <c r="F381" i="19"/>
  <c r="G380" i="19"/>
  <c r="F380" i="19"/>
  <c r="G379" i="19"/>
  <c r="F379" i="19"/>
  <c r="G378" i="19"/>
  <c r="F378" i="19"/>
  <c r="F385" i="19" s="1"/>
  <c r="G366" i="19"/>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G326" i="19"/>
  <c r="D326" i="19"/>
  <c r="C326" i="19"/>
  <c r="G325" i="19"/>
  <c r="F325" i="19"/>
  <c r="G324" i="19"/>
  <c r="F324" i="19"/>
  <c r="G323" i="19"/>
  <c r="F323" i="19"/>
  <c r="G322" i="19"/>
  <c r="F322" i="19"/>
  <c r="G321" i="19"/>
  <c r="F321" i="19"/>
  <c r="G320" i="19"/>
  <c r="F320" i="19"/>
  <c r="G319" i="19"/>
  <c r="F319" i="19"/>
  <c r="G318" i="19"/>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G251" i="19"/>
  <c r="D251" i="19"/>
  <c r="C251" i="19"/>
  <c r="G250" i="19"/>
  <c r="F250" i="19"/>
  <c r="G249" i="19"/>
  <c r="F249" i="19"/>
  <c r="G248" i="19"/>
  <c r="F248" i="19"/>
  <c r="G247" i="19"/>
  <c r="F247" i="19"/>
  <c r="G246" i="19"/>
  <c r="F246" i="19"/>
  <c r="G245" i="19"/>
  <c r="F245" i="19"/>
  <c r="G244" i="19"/>
  <c r="F244" i="19"/>
  <c r="G243" i="19"/>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F37" i="19"/>
  <c r="F35" i="19"/>
  <c r="F33" i="19"/>
  <c r="F31" i="19"/>
  <c r="C29" i="19"/>
  <c r="F38" i="19" s="1"/>
  <c r="F28" i="19"/>
  <c r="F27" i="19"/>
  <c r="F26" i="19"/>
  <c r="F29" i="19" s="1"/>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4" i="11" s="1"/>
  <c r="G178" i="11"/>
  <c r="F178" i="11"/>
  <c r="G177" i="11"/>
  <c r="F177" i="11"/>
  <c r="G176" i="11"/>
  <c r="F176" i="11"/>
  <c r="G175" i="11"/>
  <c r="F175" i="11"/>
  <c r="G174" i="11"/>
  <c r="F174" i="11"/>
  <c r="G173" i="11"/>
  <c r="F173" i="11"/>
  <c r="G172" i="11"/>
  <c r="F172" i="11"/>
  <c r="G171" i="11"/>
  <c r="G179" i="11" s="1"/>
  <c r="F171" i="11"/>
  <c r="F179" i="11" s="1"/>
  <c r="F162" i="11"/>
  <c r="F160" i="11"/>
  <c r="F158"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48" i="10"/>
  <c r="C81" i="10"/>
  <c r="C77" i="10"/>
  <c r="C49" i="10"/>
  <c r="C42" i="10"/>
  <c r="F41" i="10"/>
  <c r="F40" i="10"/>
  <c r="F39" i="10"/>
  <c r="F42" i="10" s="1"/>
  <c r="D37" i="10"/>
  <c r="C37" i="10"/>
  <c r="F21"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G567" i="9"/>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G493" i="9"/>
  <c r="G491" i="9"/>
  <c r="G489" i="9"/>
  <c r="G487" i="9"/>
  <c r="D487" i="9"/>
  <c r="G492" i="9" s="1"/>
  <c r="C487" i="9"/>
  <c r="F493" i="9" s="1"/>
  <c r="G486" i="9"/>
  <c r="F486" i="9"/>
  <c r="G485" i="9"/>
  <c r="F485" i="9"/>
  <c r="G484" i="9"/>
  <c r="F484" i="9"/>
  <c r="G483" i="9"/>
  <c r="F483" i="9"/>
  <c r="G482" i="9"/>
  <c r="F482" i="9"/>
  <c r="G481" i="9"/>
  <c r="F481" i="9"/>
  <c r="G480" i="9"/>
  <c r="F480" i="9"/>
  <c r="G479" i="9"/>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G452" i="9"/>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D28" i="9"/>
  <c r="F25" i="9"/>
  <c r="F23" i="9"/>
  <c r="F21" i="9"/>
  <c r="F19" i="9"/>
  <c r="F17" i="9"/>
  <c r="C15" i="9"/>
  <c r="F17" i="22" s="1"/>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6" i="8"/>
  <c r="F175" i="8"/>
  <c r="F174" i="8"/>
  <c r="F179" i="8" s="1"/>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4" i="8" s="1"/>
  <c r="D99" i="8"/>
  <c r="D98" i="8"/>
  <c r="D97" i="8"/>
  <c r="D96" i="8"/>
  <c r="D95" i="8"/>
  <c r="D94" i="8"/>
  <c r="D93" i="8"/>
  <c r="D100" i="8" s="1"/>
  <c r="D82" i="8"/>
  <c r="G82" i="8" s="1"/>
  <c r="D81" i="8"/>
  <c r="G81" i="8" s="1"/>
  <c r="D80" i="8"/>
  <c r="G80" i="8" s="1"/>
  <c r="D79" i="8"/>
  <c r="G79" i="8" s="1"/>
  <c r="D78" i="8"/>
  <c r="G78" i="8" s="1"/>
  <c r="D77" i="8"/>
  <c r="C77" i="8"/>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C47" i="8"/>
  <c r="D45" i="8"/>
  <c r="F307" i="8"/>
  <c r="D293" i="8"/>
  <c r="C295" i="8"/>
  <c r="C307" i="8"/>
  <c r="C291" i="8"/>
  <c r="F293" i="8"/>
  <c r="D295" i="8"/>
  <c r="D307" i="8"/>
  <c r="C293" i="8"/>
  <c r="G293" i="8"/>
  <c r="F295" i="8"/>
  <c r="D291" i="8"/>
  <c r="F101" i="8" l="1"/>
  <c r="F93" i="8"/>
  <c r="F94" i="8"/>
  <c r="F95" i="8"/>
  <c r="F96" i="8"/>
  <c r="F97" i="8"/>
  <c r="F98" i="8"/>
  <c r="F99" i="8"/>
  <c r="F103" i="8"/>
  <c r="F212" i="8"/>
  <c r="F193" i="8"/>
  <c r="F208" i="8" s="1"/>
  <c r="F195" i="8"/>
  <c r="F197" i="8"/>
  <c r="F199" i="8"/>
  <c r="F201" i="8"/>
  <c r="F203" i="8"/>
  <c r="F205" i="8"/>
  <c r="F210" i="8"/>
  <c r="F214" i="8"/>
  <c r="G105" i="8"/>
  <c r="G103" i="8"/>
  <c r="G101" i="8"/>
  <c r="G98" i="8"/>
  <c r="G96" i="8"/>
  <c r="G94" i="8"/>
  <c r="G104" i="8"/>
  <c r="G102" i="8"/>
  <c r="G99" i="8"/>
  <c r="G97" i="8"/>
  <c r="G95" i="8"/>
  <c r="G93" i="8"/>
  <c r="G100" i="8" s="1"/>
  <c r="F59" i="8"/>
  <c r="F61" i="8"/>
  <c r="F81" i="8"/>
  <c r="F79" i="8"/>
  <c r="F82" i="8"/>
  <c r="F80" i="8"/>
  <c r="F105" i="8"/>
  <c r="F157" i="8"/>
  <c r="F158" i="8"/>
  <c r="F159" i="8"/>
  <c r="F160" i="8"/>
  <c r="F161" i="8"/>
  <c r="F207" i="8"/>
  <c r="G228" i="9"/>
  <c r="G229" i="9"/>
  <c r="G230" i="9"/>
  <c r="G231" i="9"/>
  <c r="G232" i="9"/>
  <c r="G250" i="9"/>
  <c r="G251" i="9"/>
  <c r="G252" i="9"/>
  <c r="G253" i="9"/>
  <c r="G254" i="9"/>
  <c r="G466" i="9"/>
  <c r="G468" i="9"/>
  <c r="G470" i="9"/>
  <c r="F158" i="10"/>
  <c r="F156" i="10"/>
  <c r="F154" i="10"/>
  <c r="F151" i="10"/>
  <c r="F149" i="10"/>
  <c r="F152" i="10" s="1"/>
  <c r="F155" i="10"/>
  <c r="F159" i="10"/>
  <c r="F181" i="11"/>
  <c r="F183" i="11"/>
  <c r="F185" i="11"/>
  <c r="F16" i="19"/>
  <c r="F31" i="24"/>
  <c r="F32" i="24"/>
  <c r="F33" i="24"/>
  <c r="F34" i="24"/>
  <c r="F35" i="24"/>
  <c r="F36" i="24"/>
  <c r="F37" i="24"/>
  <c r="F38" i="24"/>
  <c r="F39" i="24"/>
  <c r="F40" i="24"/>
  <c r="F41" i="24"/>
  <c r="F42" i="24"/>
  <c r="F43" i="24"/>
  <c r="F44" i="24"/>
  <c r="F45" i="24"/>
  <c r="F198" i="24"/>
  <c r="F196" i="24"/>
  <c r="F194" i="24"/>
  <c r="F191" i="24"/>
  <c r="F189" i="24"/>
  <c r="F195" i="24"/>
  <c r="F199" i="24"/>
  <c r="F102" i="8"/>
  <c r="G157" i="8"/>
  <c r="G158" i="8"/>
  <c r="G159" i="8"/>
  <c r="G160" i="8"/>
  <c r="G161" i="8"/>
  <c r="F180" i="8"/>
  <c r="F182" i="8"/>
  <c r="F184" i="8"/>
  <c r="F209" i="8"/>
  <c r="F211" i="8"/>
  <c r="F213" i="8"/>
  <c r="F16" i="9"/>
  <c r="F18" i="9"/>
  <c r="F20" i="9"/>
  <c r="F22" i="9"/>
  <c r="F24" i="9"/>
  <c r="F26" i="9"/>
  <c r="G17" i="19"/>
  <c r="G16" i="19"/>
  <c r="G15" i="19"/>
  <c r="G18" i="19" s="1"/>
  <c r="F228" i="9"/>
  <c r="F229" i="9"/>
  <c r="F230" i="9"/>
  <c r="F231" i="9"/>
  <c r="F232" i="9"/>
  <c r="F250" i="9"/>
  <c r="F251" i="9"/>
  <c r="F252" i="9"/>
  <c r="F253" i="9"/>
  <c r="F254" i="9"/>
  <c r="G467" i="9"/>
  <c r="G469" i="9"/>
  <c r="G488" i="9"/>
  <c r="G490" i="9"/>
  <c r="F150" i="10"/>
  <c r="F153" i="10"/>
  <c r="F157" i="10"/>
  <c r="F159" i="11"/>
  <c r="F161" i="11"/>
  <c r="F180" i="11"/>
  <c r="F182" i="11"/>
  <c r="F15" i="19"/>
  <c r="F18" i="19" s="1"/>
  <c r="F17" i="19"/>
  <c r="F11" i="24"/>
  <c r="F22" i="24" s="1"/>
  <c r="F16" i="24"/>
  <c r="F190" i="24"/>
  <c r="F192" i="24" s="1"/>
  <c r="F193" i="24"/>
  <c r="F197" i="24"/>
  <c r="G17" i="22"/>
  <c r="F466" i="9"/>
  <c r="F467" i="9"/>
  <c r="F468" i="9"/>
  <c r="F469" i="9"/>
  <c r="F470" i="9"/>
  <c r="F488" i="9"/>
  <c r="F489" i="9"/>
  <c r="F490" i="9"/>
  <c r="F491" i="9"/>
  <c r="F492" i="9"/>
  <c r="G158" i="11"/>
  <c r="G159" i="11"/>
  <c r="G160" i="11"/>
  <c r="G161" i="11"/>
  <c r="G162" i="11"/>
  <c r="G180" i="11"/>
  <c r="G181" i="11"/>
  <c r="G182" i="11"/>
  <c r="G183" i="11"/>
  <c r="G184" i="11"/>
  <c r="F30" i="19"/>
  <c r="F32" i="19"/>
  <c r="F34" i="19"/>
  <c r="F36" i="19"/>
  <c r="F100" i="8" l="1"/>
  <c r="F46"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<sst xmlns="http://schemas.openxmlformats.org/spreadsheetml/2006/main" count="4663" uniqueCount="3081">
  <si>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</si>
  <si>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</si>
  <si>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</si>
  <si>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</si>
  <si>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</si>
  <si>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</si>
  <si>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</si>
  <si>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</si>
  <si>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</si>
  <si>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</si>
  <si>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</si>
  <si>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</si>
  <si>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</si>
  <si>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</si>
  <si>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</si>
  <si>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</si>
  <si>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</si>
  <si>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</si>
  <si>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</si>
  <si>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</si>
  <si>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</si>
  <si>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</si>
  <si>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</si>
  <si>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</si>
  <si>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</si>
  <si>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</si>
  <si>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</si>
  <si>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</si>
  <si>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</si>
  <si>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</si>
  <si>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</si>
  <si>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</si>
  <si>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</si>
  <si>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</si>
  <si>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</si>
  <si>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</si>
  <si>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</si>
  <si>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</si>
  <si>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</si>
  <si>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</si>
  <si>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</si>
  <si>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</si>
  <si>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</si>
  <si>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</si>
  <si>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</si>
  <si>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</si>
  <si>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</si>
  <si>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</si>
  <si>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</si>
  <si>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</si>
  <si>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</si>
  <si>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</si>
  <si>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</si>
  <si>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</si>
  <si>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</si>
  <si>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</si>
  <si>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</si>
  <si>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</si>
  <si>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</si>
  <si>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</si>
  <si>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</si>
  <si>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</si>
  <si>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</si>
  <si>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</si>
  <si>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</si>
  <si>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</si>
  <si>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</si>
  <si>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</si>
  <si>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</si>
  <si>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</si>
  <si>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</si>
  <si>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</si>
  <si>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</si>
  <si>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</si>
  <si>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</si>
  <si>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</si>
  <si>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</si>
  <si>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</si>
  <si>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</si>
  <si>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</si>
  <si>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</si>
  <si>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</si>
  <si>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</si>
  <si>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</si>
  <si>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</si>
  <si>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</si>
  <si>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</si>
  <si>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</si>
  <si>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</si>
  <si>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</si>
  <si>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</si>
  <si>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</si>
  <si>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</si>
  <si>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</si>
  <si>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</si>
  <si>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</si>
  <si>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</si>
  <si>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</si>
  <si>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</si>
  <si>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</si>
  <si>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</si>
  <si>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</si>
  <si>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</si>
  <si>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</si>
  <si>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</si>
  <si>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</si>
  <si>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</si>
  <si>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</si>
  <si>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</si>
  <si>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</si>
  <si>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</si>
  <si>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</si>
  <si>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</si>
  <si>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</si>
  <si>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</si>
  <si>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</si>
  <si>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</si>
  <si>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</si>
  <si>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</si>
  <si>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</si>
  <si>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</si>
  <si>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</si>
  <si>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</si>
  <si>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</si>
  <si>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</si>
  <si>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</si>
  <si>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</si>
  <si>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</si>
  <si>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</si>
  <si>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</si>
  <si>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</si>
  <si>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</si>
  <si>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</si>
  <si>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</si>
  <si>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</si>
  <si>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</si>
  <si>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</si>
  <si>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</si>
  <si>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</si>
  <si>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</si>
  <si>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</si>
  <si>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</si>
  <si>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</si>
  <si>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</si>
  <si>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</si>
  <si>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</si>
  <si>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</si>
  <si>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</si>
  <si>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</si>
  <si>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</si>
  <si>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</si>
  <si>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</si>
  <si>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</si>
  <si>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</si>
  <si>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</si>
  <si>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</si>
  <si>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</si>
  <si>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</si>
  <si>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</si>
  <si>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</si>
  <si>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</si>
  <si>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</si>
  <si>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</si>
  <si>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</si>
  <si>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</si>
  <si>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</si>
  <si>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</si>
  <si>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</si>
  <si>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</si>
  <si>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</si>
  <si>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</si>
  <si>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</si>
  <si>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</si>
  <si>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</si>
  <si>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</si>
  <si>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</si>
  <si>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</si>
  <si>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</si>
  <si>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</si>
  <si>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</si>
  <si>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</si>
  <si>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</si>
  <si>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</si>
  <si>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</si>
  <si>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</si>
  <si>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</si>
  <si>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</si>
  <si>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</si>
  <si>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</si>
  <si>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</si>
  <si>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</si>
  <si>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</si>
  <si>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</si>
  <si>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</si>
  <si>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</si>
  <si>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</si>
  <si>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</si>
  <si>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</si>
  <si>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</si>
  <si>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</si>
  <si>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</si>
  <si>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</si>
  <si>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</si>
  <si>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</si>
  <si>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</si>
  <si>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</si>
  <si>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</si>
  <si>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</si>
  <si>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</si>
  <si>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</si>
  <si>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</si>
  <si>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</si>
  <si>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</si>
  <si>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</si>
  <si>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</si>
  <si>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</si>
  <si>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</si>
  <si>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</si>
  <si>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</si>
  <si>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</si>
  <si>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</si>
  <si>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</si>
  <si>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</si>
  <si>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</si>
  <si>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</si>
  <si>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</si>
  <si>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</si>
  <si>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</si>
  <si>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</si>
  <si>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</si>
  <si>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</si>
  <si>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</si>
  <si>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</si>
  <si>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</si>
  <si>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</si>
  <si>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</si>
  <si>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</si>
  <si>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</si>
  <si>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</si>
  <si>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</si>
  <si>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</si>
  <si>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</si>
  <si>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</si>
  <si>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</si>
  <si>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</si>
  <si>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</si>
  <si>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</si>
  <si>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</si>
  <si>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</si>
  <si>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</si>
  <si>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</si>
  <si>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</si>
  <si>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</si>
  <si>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</si>
  <si>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</si>
  <si>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</si>
  <si>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</si>
  <si>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</si>
  <si>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</si>
  <si>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</si>
  <si>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</si>
  <si>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</si>
  <si>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</si>
  <si>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</si>
  <si>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</si>
  <si>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</si>
  <si>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</si>
  <si>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</si>
  <si>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</si>
  <si>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</si>
  <si>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</si>
  <si>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</si>
  <si>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</si>
  <si>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</si>
  <si>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</si>
  <si>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</si>
  <si>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</si>
  <si>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</si>
  <si>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</si>
  <si>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</si>
  <si>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</si>
  <si>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</si>
  <si>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</si>
  <si>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</si>
  <si>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</si>
  <si>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</si>
  <si>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</si>
  <si>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</si>
  <si>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</si>
  <si>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</si>
  <si>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</si>
  <si>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</si>
  <si>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</si>
  <si>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</si>
  <si>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</si>
  <si>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</si>
  <si>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</si>
  <si>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</si>
  <si>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</si>
  <si>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</si>
  <si>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</si>
  <si>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</si>
  <si>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</si>
  <si>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</si>
  <si>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</si>
  <si>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</si>
  <si>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</si>
  <si>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</si>
  <si>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</si>
  <si>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</si>
  <si>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</si>
  <si>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</si>
  <si>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</si>
  <si>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</si>
  <si>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</si>
  <si>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</si>
  <si>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</si>
  <si>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</si>
  <si>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</si>
  <si>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</si>
  <si>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</si>
  <si>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</si>
  <si>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</si>
  <si>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</si>
  <si>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</si>
  <si>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</si>
  <si>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</si>
  <si>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</si>
  <si>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</si>
  <si>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</si>
  <si>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</si>
  <si>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</si>
  <si>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</si>
  <si>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</si>
  <si>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</si>
  <si>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</si>
  <si>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</si>
  <si>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</si>
  <si>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</si>
  <si>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</si>
  <si>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</si>
  <si>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</si>
  <si>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</si>
  <si>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</si>
  <si>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</si>
  <si>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</si>
  <si>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</si>
  <si>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</si>
  <si>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</si>
  <si>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</si>
  <si>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</si>
  <si>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</si>
  <si>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</si>
  <si>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</si>
  <si>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</si>
  <si>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</si>
  <si>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</si>
  <si>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</si>
  <si>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</si>
  <si>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</si>
  <si>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</si>
  <si>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</si>
  <si>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</si>
  <si>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</si>
  <si>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</si>
  <si>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</si>
  <si>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</si>
  <si>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</si>
  <si>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</si>
  <si>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</si>
  <si>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</si>
  <si>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</si>
  <si>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</si>
  <si>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</si>
  <si>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</si>
  <si>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</si>
  <si>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</si>
  <si>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</si>
  <si>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</si>
  <si>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</si>
  <si>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</si>
  <si>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</si>
  <si>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</si>
  <si>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</si>
  <si>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</si>
  <si>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</si>
  <si>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</si>
  <si>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</si>
  <si>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</si>
  <si>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</si>
  <si>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</si>
  <si>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</si>
  <si>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</si>
  <si>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</si>
  <si>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</si>
  <si>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</si>
  <si>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</si>
  <si>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</si>
  <si>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</si>
  <si>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</si>
  <si>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</si>
  <si>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</si>
  <si>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</si>
  <si>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</si>
  <si>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</si>
  <si>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</si>
  <si>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</si>
  <si>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</si>
  <si>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</si>
  <si>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</si>
  <si>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</si>
  <si>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</si>
  <si>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</si>
  <si>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</si>
  <si>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</si>
  <si>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</si>
  <si>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</si>
  <si>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</si>
  <si>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</si>
  <si>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</si>
  <si>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</si>
  <si>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</si>
  <si>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</si>
  <si>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</si>
  <si>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</si>
  <si>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</si>
  <si>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</si>
  <si>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</si>
  <si>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</si>
  <si>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</si>
  <si>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</si>
  <si>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</si>
  <si>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</si>
  <si>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</si>
  <si>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</si>
  <si>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</si>
  <si>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</si>
  <si>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</si>
  <si>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</si>
  <si>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</si>
  <si>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</si>
  <si>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</si>
  <si>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</si>
  <si>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</si>
  <si>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</si>
  <si>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</si>
  <si>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</si>
  <si>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</si>
  <si>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</si>
  <si>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</si>
  <si>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</si>
  <si>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</si>
  <si>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</si>
  <si>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</si>
  <si>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</si>
  <si>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</si>
  <si>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</si>
  <si>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</si>
  <si>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</si>
  <si>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</si>
  <si>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</si>
  <si>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</si>
  <si>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</si>
  <si>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</si>
  <si>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</si>
  <si>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</si>
  <si>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</si>
  <si>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</si>
  <si>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</si>
  <si>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</si>
  <si>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</si>
  <si>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</si>
  <si>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</si>
  <si>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</si>
  <si>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</si>
  <si>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</si>
  <si>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</si>
  <si>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</si>
  <si>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</si>
  <si>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</si>
  <si>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</si>
  <si>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</si>
  <si>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</si>
  <si>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</si>
  <si>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</si>
  <si>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</si>
  <si>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</si>
  <si>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</si>
  <si>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</si>
  <si>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</si>
  <si>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</si>
  <si>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</si>
  <si>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</si>
  <si>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</si>
  <si>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</si>
  <si>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</si>
  <si>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</si>
  <si>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</si>
  <si>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</si>
  <si>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</si>
  <si>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</si>
  <si>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</si>
  <si>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</si>
  <si>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</si>
  <si>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</si>
  <si>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</si>
  <si>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</si>
  <si>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</si>
  <si>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</si>
  <si>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</si>
  <si>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</si>
  <si>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</si>
  <si>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</si>
  <si>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</si>
  <si>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</si>
  <si>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</si>
  <si>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</si>
  <si>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</si>
  <si>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</si>
  <si>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</si>
  <si>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</si>
  <si>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</si>
  <si>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</si>
  <si>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</si>
  <si>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</si>
  <si>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</si>
  <si>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</si>
  <si>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</si>
  <si>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</si>
  <si>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</si>
  <si>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</si>
  <si>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</si>
  <si>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</si>
  <si>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</si>
  <si>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</si>
  <si>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</si>
  <si>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</si>
  <si>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</si>
  <si>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</si>
  <si>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</si>
  <si>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</si>
  <si>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</si>
  <si>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</si>
  <si>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</si>
  <si>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</si>
  <si>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</si>
  <si>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</si>
  <si>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</si>
  <si>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</si>
  <si>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</si>
  <si>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</si>
  <si>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</si>
  <si>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</si>
  <si>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</si>
  <si>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</si>
  <si>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</si>
  <si>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</si>
  <si>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</si>
  <si>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</si>
  <si>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</si>
  <si>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</si>
  <si>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</si>
  <si>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</si>
  <si>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</si>
  <si>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</si>
  <si>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</si>
  <si>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</si>
  <si>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</si>
  <si>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</si>
  <si>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</si>
  <si>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</si>
  <si>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</si>
  <si>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</si>
  <si>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</si>
  <si>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</si>
  <si>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</si>
  <si>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</si>
  <si>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</si>
  <si>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</si>
  <si>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</si>
  <si>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</si>
  <si>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</si>
  <si>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</si>
  <si>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</si>
  <si>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</si>
  <si>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</si>
  <si>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</si>
  <si>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</si>
  <si>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</si>
  <si>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</si>
  <si>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</si>
  <si>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</si>
  <si>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</si>
  <si>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</si>
  <si>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</si>
  <si>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</si>
  <si>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</si>
  <si>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</si>
  <si>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</si>
  <si>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</si>
  <si>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</si>
  <si>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</si>
  <si>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</si>
  <si>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</si>
  <si>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</si>
  <si>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</si>
  <si>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</si>
  <si>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</si>
  <si>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</si>
  <si>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</si>
  <si>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</si>
  <si>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</si>
  <si>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</si>
  <si>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</si>
  <si>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</si>
  <si>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</si>
  <si>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</si>
  <si>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</si>
  <si>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</si>
  <si>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</si>
  <si>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</si>
  <si>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</si>
  <si>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</si>
  <si>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</si>
  <si>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</si>
  <si>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</si>
  <si>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</si>
  <si>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</si>
  <si>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</si>
  <si>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</si>
  <si>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</si>
  <si>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</si>
  <si>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</si>
  <si>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</si>
  <si>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</si>
  <si>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</si>
  <si>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</si>
  <si>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</si>
  <si>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</si>
  <si>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</si>
  <si>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</si>
  <si>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</si>
  <si>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</si>
  <si>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</si>
  <si>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</si>
  <si>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</si>
  <si>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</si>
  <si>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</si>
  <si>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</si>
  <si>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</si>
  <si>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</si>
  <si>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</si>
  <si>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</si>
  <si>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</si>
  <si>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</si>
  <si>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</si>
  <si>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</si>
  <si>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</si>
  <si>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</si>
  <si>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</si>
  <si>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</si>
  <si>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</si>
  <si>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</si>
  <si>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</si>
  <si>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</si>
  <si>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</si>
  <si>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</si>
  <si>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</si>
  <si>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</si>
  <si>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</si>
  <si>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</si>
  <si>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</si>
  <si>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</si>
  <si>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</si>
  <si>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</si>
  <si>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</si>
  <si>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</si>
  <si>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</si>
  <si>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</si>
  <si>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</si>
  <si>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</si>
  <si>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</si>
  <si>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</si>
  <si>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</si>
  <si>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</si>
  <si>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</si>
  <si>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</si>
  <si>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</si>
  <si>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</si>
  <si>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</si>
  <si>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</si>
  <si>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</si>
  <si>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</si>
  <si>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</si>
  <si>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</si>
  <si>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</si>
  <si>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</si>
  <si>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</si>
  <si>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</si>
  <si>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</si>
  <si>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</si>
  <si>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</si>
  <si>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</si>
  <si>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</si>
  <si>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</si>
  <si>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</si>
  <si>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</si>
  <si>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</si>
  <si>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</si>
  <si>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</si>
  <si>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</si>
  <si>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</si>
  <si>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</si>
  <si>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</si>
  <si>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</si>
  <si>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</si>
  <si>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</si>
  <si>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</si>
  <si>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</si>
  <si>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</si>
  <si>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</si>
  <si>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</si>
  <si>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</si>
  <si>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</si>
  <si>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</si>
  <si>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</si>
  <si>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</si>
  <si>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</si>
  <si>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</si>
  <si>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</si>
  <si>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</si>
  <si>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</si>
  <si>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</si>
  <si>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</si>
  <si>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</si>
  <si>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</si>
  <si>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</si>
  <si>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</si>
  <si>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</si>
  <si>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</si>
  <si>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</si>
  <si>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</si>
  <si>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</si>
  <si>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</si>
  <si>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</si>
  <si>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</si>
  <si>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</si>
  <si>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</si>
  <si>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</si>
  <si>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</si>
  <si>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</si>
  <si>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</si>
  <si>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</si>
  <si>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</si>
  <si>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</si>
  <si>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</si>
  <si>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</si>
  <si>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</si>
  <si>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</si>
  <si>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</si>
  <si>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</si>
  <si>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</si>
  <si>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</si>
  <si>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</si>
  <si>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</si>
  <si>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</si>
  <si>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</si>
  <si>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</si>
  <si>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</si>
  <si>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</si>
  <si>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</si>
  <si>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</si>
  <si>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</si>
  <si>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</si>
  <si>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</si>
  <si>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</si>
  <si>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</si>
  <si>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</si>
  <si>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</si>
  <si>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</si>
  <si>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</si>
  <si>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</si>
  <si>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</si>
  <si>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</si>
  <si>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</si>
  <si>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</si>
  <si>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</si>
  <si>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</si>
  <si>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</si>
  <si>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</si>
  <si>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</si>
  <si>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</si>
  <si>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</si>
  <si>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</si>
  <si>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</si>
  <si>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</si>
  <si>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</si>
  <si>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</si>
  <si>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</si>
  <si>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</si>
  <si>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</si>
  <si>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</si>
  <si>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</si>
  <si>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</si>
  <si>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</si>
  <si>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</si>
  <si>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</si>
  <si>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</si>
  <si>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</si>
  <si>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</si>
  <si>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</si>
  <si>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</si>
  <si>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</si>
  <si>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</si>
  <si>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</si>
  <si>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</si>
  <si>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</si>
  <si>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</si>
  <si>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</si>
  <si>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</si>
  <si>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</si>
  <si>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</si>
  <si>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</si>
  <si>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</si>
  <si>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</si>
  <si>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</si>
  <si>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</si>
  <si>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</si>
  <si>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</si>
  <si>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</si>
  <si>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</si>
  <si>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</si>
  <si>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</si>
  <si>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</si>
  <si>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</si>
  <si>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</si>
  <si>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</si>
  <si>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</si>
  <si>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</si>
  <si>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</si>
  <si>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</si>
  <si>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</si>
  <si>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</si>
  <si>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</si>
  <si>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</si>
  <si>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</si>
  <si>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</si>
  <si>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</si>
  <si>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</si>
  <si>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</si>
  <si>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</si>
  <si>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</si>
  <si>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</si>
  <si>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</si>
  <si>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</si>
  <si>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</si>
  <si>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</si>
  <si>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</si>
  <si>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</si>
  <si>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</si>
  <si>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</si>
  <si>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</si>
  <si>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</si>
  <si>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</si>
  <si>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</si>
  <si>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</si>
  <si>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</si>
  <si>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</si>
  <si>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</si>
  <si>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</si>
  <si>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</si>
  <si>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</si>
  <si>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</si>
  <si>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</si>
  <si>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</si>
  <si>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</si>
  <si>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</si>
  <si>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</si>
  <si>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</si>
  <si>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</si>
  <si>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</si>
  <si>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</si>
  <si>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</si>
  <si>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</si>
  <si>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</si>
  <si>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</si>
  <si>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</si>
  <si>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</si>
  <si>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</si>
  <si>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</si>
  <si>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</si>
  <si>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</si>
  <si>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</si>
  <si>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</si>
  <si>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</si>
  <si>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</si>
  <si>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</si>
  <si>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</si>
  <si>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</si>
  <si>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</si>
  <si>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</si>
  <si>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</si>
  <si>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</si>
  <si>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</si>
  <si>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</si>
  <si>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</si>
  <si>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</si>
  <si>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</si>
  <si>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</si>
  <si>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</si>
  <si>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</si>
  <si>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</si>
  <si>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</si>
  <si>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</si>
  <si>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</si>
  <si>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</si>
  <si>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</si>
  <si>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</si>
  <si>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</si>
  <si>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</si>
  <si>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</si>
  <si>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</si>
  <si>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</si>
  <si>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</si>
  <si>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</si>
  <si>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</si>
  <si>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</si>
  <si>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</si>
  <si>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</si>
  <si>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</si>
  <si>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</si>
  <si>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</si>
  <si>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</si>
  <si>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</si>
  <si>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</si>
  <si>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</si>
  <si>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</si>
  <si>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</si>
  <si>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</si>
  <si>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</si>
  <si>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</si>
  <si>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</si>
  <si>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</si>
  <si>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</si>
  <si>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</si>
  <si>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</si>
  <si>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</si>
  <si>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</si>
  <si>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</si>
  <si>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</si>
  <si>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</si>
  <si>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</si>
  <si>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</si>
  <si>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</si>
  <si>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</si>
  <si>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</si>
  <si>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</si>
  <si>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</si>
  <si>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</si>
  <si>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</si>
  <si>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</si>
  <si>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</si>
  <si>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</si>
  <si>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</si>
  <si>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</si>
  <si>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</si>
  <si>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</si>
  <si>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</si>
  <si>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</si>
  <si>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</si>
  <si>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</si>
  <si>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</si>
  <si>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</si>
  <si>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</si>
  <si>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</si>
  <si>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</si>
  <si>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</si>
  <si>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</si>
  <si>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</si>
  <si>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</si>
  <si>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</si>
  <si>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</si>
  <si>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</si>
  <si>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</si>
  <si>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</si>
  <si>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</si>
  <si>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</si>
  <si>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</si>
  <si>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</si>
  <si>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</si>
  <si>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</si>
  <si>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</si>
  <si>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</si>
  <si>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</si>
  <si>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</si>
  <si>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</si>
  <si>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</si>
  <si>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</si>
  <si>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</si>
  <si>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</si>
  <si>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</si>
  <si>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</si>
  <si>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</si>
  <si>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</si>
  <si>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</si>
  <si>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</si>
  <si>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</si>
  <si>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</si>
  <si>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</si>
  <si>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</si>
  <si>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</si>
  <si>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</si>
  <si>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</si>
  <si>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</si>
  <si>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</si>
  <si>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</si>
  <si>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</si>
  <si>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</si>
  <si>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</si>
  <si>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</si>
  <si>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</si>
  <si>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</si>
  <si>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</si>
  <si>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</si>
  <si>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</si>
  <si>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</si>
  <si>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</si>
  <si>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</si>
  <si>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</si>
  <si>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</si>
  <si>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</si>
  <si>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</si>
  <si>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</si>
  <si>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</si>
  <si>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</si>
  <si>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</si>
  <si>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</si>
  <si>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</si>
  <si>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</si>
  <si>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</si>
  <si>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</si>
  <si>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</si>
  <si>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</si>
  <si>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</si>
  <si>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</si>
  <si>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</si>
  <si>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</si>
  <si>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</si>
  <si>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</si>
  <si>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</si>
  <si>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</si>
  <si>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</si>
  <si>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</si>
  <si>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</si>
  <si>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</si>
  <si>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</si>
  <si>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</si>
  <si>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</si>
  <si>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</si>
  <si>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</si>
  <si>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</si>
  <si>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</si>
  <si>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</si>
  <si>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</si>
  <si>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</si>
  <si>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</si>
  <si>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</si>
  <si>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</si>
  <si>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</si>
  <si>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</si>
  <si>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</si>
  <si>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</si>
  <si>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</si>
  <si>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</si>
  <si>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</si>
  <si>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</si>
  <si>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</si>
  <si>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</si>
  <si>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</si>
  <si>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</si>
  <si>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</si>
  <si>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</si>
  <si>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</si>
  <si>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</si>
  <si>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</si>
  <si>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</si>
  <si>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</si>
  <si>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</si>
  <si>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</si>
  <si>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</si>
  <si>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</si>
  <si>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</si>
  <si>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</si>
  <si>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</si>
  <si>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</si>
  <si>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</si>
  <si>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</si>
  <si>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</si>
  <si>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</si>
  <si>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</si>
  <si>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</si>
  <si>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</si>
  <si>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</si>
  <si>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</si>
  <si>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</si>
  <si>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</si>
  <si>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</si>
  <si>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</si>
  <si>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</si>
  <si>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</si>
  <si>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</si>
  <si>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</si>
  <si>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</si>
  <si>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</si>
  <si>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</si>
  <si>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</si>
  <si>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</si>
  <si>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</si>
  <si>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</si>
  <si>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</si>
  <si>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</si>
  <si>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</si>
  <si>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</si>
  <si>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</si>
  <si>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</si>
  <si>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</si>
  <si>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</si>
  <si>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</si>
  <si>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</si>
  <si>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</si>
  <si>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</si>
  <si>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</si>
  <si>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</si>
  <si>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</si>
  <si>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</si>
  <si>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</si>
  <si>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</si>
  <si>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</si>
  <si>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</si>
  <si>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</si>
  <si>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</si>
  <si>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</si>
  <si>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</si>
  <si>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</si>
  <si>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</si>
  <si>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</si>
  <si>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</si>
  <si>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</si>
  <si>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</si>
  <si>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</si>
  <si>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</si>
  <si>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</si>
  <si>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</si>
  <si>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</si>
  <si>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</si>
  <si>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</si>
  <si>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</si>
  <si>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</si>
  <si>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</si>
  <si>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</si>
  <si>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</si>
  <si>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</si>
  <si>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</si>
  <si>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</si>
  <si>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</si>
  <si>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</si>
  <si>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</si>
  <si>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</si>
  <si>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</si>
  <si>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</si>
  <si>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</si>
  <si>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</si>
  <si>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</si>
  <si>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</si>
  <si>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</si>
  <si>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</si>
  <si>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</si>
  <si>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</si>
  <si>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</si>
  <si>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</si>
  <si>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</si>
  <si>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</si>
  <si>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</si>
  <si>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</si>
  <si>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</si>
  <si>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</si>
  <si>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</si>
  <si>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</si>
  <si>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</si>
  <si>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</si>
  <si>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</si>
  <si>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</si>
  <si>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</si>
  <si>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</si>
  <si>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</si>
  <si>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</si>
  <si>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</si>
  <si>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</si>
  <si>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</si>
  <si>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</si>
  <si>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</si>
  <si>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</si>
  <si>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</si>
  <si>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</si>
  <si>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</si>
  <si>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</si>
  <si>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</si>
  <si>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</si>
  <si>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</si>
  <si>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</si>
  <si>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</si>
  <si>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</si>
  <si>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</si>
  <si>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</si>
  <si>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</si>
  <si>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</si>
  <si>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</si>
  <si>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</si>
  <si>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</si>
  <si>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</si>
  <si>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</si>
  <si>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</si>
  <si>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</si>
  <si>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</si>
  <si>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</si>
  <si>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</si>
  <si>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</si>
  <si>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</si>
  <si>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</si>
  <si>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</si>
  <si>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</si>
  <si>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</si>
  <si>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</si>
  <si>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</si>
  <si>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</si>
  <si>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</si>
  <si>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</si>
  <si>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</si>
  <si>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</si>
  <si>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</si>
  <si>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</si>
  <si>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</si>
  <si>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</si>
  <si>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</si>
  <si>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</si>
  <si>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</si>
  <si>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</si>
  <si>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</si>
  <si>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</si>
  <si>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</si>
  <si>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</si>
  <si>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</si>
  <si>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</si>
  <si>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</si>
  <si>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</si>
  <si>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</si>
  <si>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</si>
  <si>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</si>
  <si>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</si>
  <si>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</si>
  <si>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</si>
  <si>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</si>
  <si>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</si>
  <si>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</si>
  <si>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</si>
  <si>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</si>
  <si>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</si>
  <si>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</si>
  <si>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</si>
  <si>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</si>
  <si>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</si>
  <si>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</si>
  <si>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</si>
  <si>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</si>
  <si>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</si>
  <si>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</si>
  <si>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</si>
  <si>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</si>
  <si>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</si>
  <si>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</si>
  <si>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</si>
  <si>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</si>
  <si>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</si>
  <si>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</si>
  <si>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</si>
  <si>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</si>
  <si>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</si>
  <si>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</si>
  <si>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</si>
  <si>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</si>
  <si>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</si>
  <si>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</si>
  <si>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</si>
  <si>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</si>
  <si>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</si>
  <si>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</si>
  <si>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</si>
  <si>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</si>
  <si>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</si>
  <si>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</si>
  <si>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</si>
  <si>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</si>
  <si>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</si>
  <si>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</si>
  <si>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</si>
  <si>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</si>
  <si>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</si>
  <si>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</si>
  <si>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</si>
  <si>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</si>
  <si>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</si>
  <si>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</si>
  <si>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</si>
  <si>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</si>
  <si>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</si>
  <si>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</si>
  <si>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</si>
  <si>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</si>
  <si>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</si>
  <si>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</si>
  <si>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</si>
  <si>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</si>
  <si>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</si>
  <si>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</si>
  <si>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</si>
  <si>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</si>
  <si>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</si>
  <si>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</si>
  <si>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</si>
  <si>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</si>
  <si>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</si>
  <si>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</si>
  <si>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</si>
  <si>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</si>
  <si>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</si>
  <si>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</si>
  <si>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</si>
  <si>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</si>
  <si>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</si>
  <si>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</si>
  <si>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</si>
  <si>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</si>
  <si>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</si>
  <si>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</si>
  <si>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</si>
  <si>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</si>
  <si>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</si>
  <si>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</si>
  <si>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</si>
  <si>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</si>
  <si>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</si>
  <si>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</si>
  <si>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</si>
  <si>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</si>
  <si>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</si>
  <si>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</si>
  <si>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</si>
  <si>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</si>
  <si>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</si>
  <si>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</si>
  <si>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</si>
  <si>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</si>
  <si>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</si>
  <si>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</si>
  <si>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</si>
  <si>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</si>
  <si>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</si>
  <si>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</si>
  <si>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</si>
  <si>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</si>
  <si>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</si>
  <si>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</si>
  <si>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</si>
  <si>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</si>
  <si>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</si>
  <si>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</si>
  <si>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</si>
  <si>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</si>
  <si>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</si>
  <si>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</si>
  <si>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</si>
  <si>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</si>
  <si>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</si>
  <si>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</si>
  <si>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</si>
  <si>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</si>
  <si>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</si>
  <si>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</si>
  <si>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</si>
  <si>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</si>
  <si>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</si>
  <si>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</si>
  <si>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</si>
  <si>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</si>
  <si>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</si>
  <si>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</si>
  <si>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</si>
  <si>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</si>
  <si>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</si>
  <si>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</si>
  <si>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</si>
  <si>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</si>
  <si>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</si>
  <si>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</si>
  <si>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</si>
  <si>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</si>
  <si>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</si>
  <si>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</si>
  <si>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</si>
  <si>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</si>
  <si>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</si>
  <si>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</si>
  <si>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</si>
  <si>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</si>
  <si>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</si>
  <si>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</si>
  <si>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</si>
  <si>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</si>
  <si>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</si>
  <si>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</si>
  <si>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</si>
  <si>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</si>
  <si>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</si>
  <si>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</si>
  <si>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</si>
  <si>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</si>
  <si>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</si>
  <si>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</si>
  <si>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</si>
  <si>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</si>
  <si>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</si>
  <si>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</si>
  <si>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</si>
  <si>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</si>
  <si>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</si>
  <si>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</si>
  <si>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</si>
  <si>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</si>
  <si>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</si>
  <si>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</si>
  <si>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</si>
  <si>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</si>
  <si>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</si>
  <si>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</si>
  <si>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</si>
  <si>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</si>
  <si>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</si>
  <si>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</si>
  <si>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</si>
  <si>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</si>
  <si>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</si>
  <si>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</si>
  <si>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</si>
  <si>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</si>
  <si>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</si>
  <si>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</si>
  <si>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</si>
  <si>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</si>
  <si>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</si>
  <si>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</si>
  <si>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</si>
  <si>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</si>
  <si>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</si>
  <si>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</si>
  <si>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</si>
  <si>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</si>
  <si>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</si>
  <si>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</si>
  <si>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</si>
  <si>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</si>
  <si>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</si>
  <si>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</si>
  <si>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</si>
  <si>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</si>
  <si>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</si>
  <si>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</si>
  <si>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</si>
  <si>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</si>
  <si>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</si>
  <si>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</si>
  <si>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</si>
  <si>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</si>
  <si>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</si>
  <si>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</si>
  <si>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</si>
  <si>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</si>
  <si>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</si>
  <si>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</si>
  <si>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</si>
  <si>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</si>
  <si>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</si>
  <si>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</si>
  <si>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</si>
  <si>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</si>
  <si>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</si>
  <si>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</si>
  <si>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</si>
  <si>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</si>
  <si>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</si>
  <si>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</si>
  <si>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</si>
  <si>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</si>
  <si>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</si>
  <si>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</si>
  <si>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</si>
  <si>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</si>
  <si>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</si>
  <si>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</si>
  <si>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</si>
  <si>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</si>
  <si>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</si>
  <si>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</si>
  <si>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</si>
  <si>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</si>
  <si>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</si>
  <si>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</si>
  <si>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</si>
  <si>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</si>
  <si>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</si>
  <si>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</si>
  <si>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</si>
  <si>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</si>
  <si>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</si>
  <si>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</si>
  <si>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</si>
  <si>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</si>
  <si>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</si>
  <si>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</si>
  <si>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</si>
  <si>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</si>
  <si>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</si>
  <si>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</si>
  <si>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</si>
  <si>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</si>
  <si>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</si>
  <si>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</si>
  <si>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</si>
  <si>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</si>
  <si>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</si>
  <si>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</si>
  <si>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</si>
  <si>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</si>
  <si>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</si>
  <si>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</si>
  <si>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</si>
  <si>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</si>
  <si>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</si>
  <si>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</si>
  <si>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</si>
  <si>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</si>
  <si>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</si>
  <si>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</si>
  <si>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</si>
  <si>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</si>
  <si>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</si>
  <si>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</si>
  <si>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</si>
  <si>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</si>
  <si>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</si>
  <si>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</si>
  <si>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</si>
  <si>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</si>
  <si>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</si>
  <si>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</si>
  <si>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</si>
  <si>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</si>
  <si>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</si>
  <si>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</si>
  <si>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</si>
  <si>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</si>
  <si>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</si>
  <si>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</si>
  <si>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</si>
  <si>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</si>
  <si>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</si>
  <si>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</si>
  <si>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</si>
  <si>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</si>
  <si>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</si>
  <si>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</si>
  <si>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</si>
  <si>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</si>
  <si>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</si>
  <si>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</si>
  <si>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</si>
  <si>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</si>
  <si>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</si>
  <si>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</si>
  <si>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</si>
  <si>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</si>
  <si>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</si>
  <si>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</si>
  <si>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</si>
  <si>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</si>
  <si>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</si>
  <si>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</si>
  <si>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</si>
  <si>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</si>
  <si>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</si>
  <si>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</si>
  <si>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</si>
  <si>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</si>
  <si>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</si>
  <si>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</si>
  <si>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</si>
  <si>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</si>
  <si>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</si>
  <si>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</si>
  <si>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</si>
  <si>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</si>
  <si>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</si>
  <si>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</si>
  <si>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</si>
  <si>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</si>
  <si>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</si>
  <si>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</si>
  <si>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</si>
  <si>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</si>
  <si>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</si>
  <si>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</si>
  <si>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</si>
  <si>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</si>
  <si>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</si>
  <si>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</si>
  <si>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</si>
  <si>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</si>
  <si>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</si>
  <si>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</si>
  <si>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</si>
  <si>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</si>
  <si>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</si>
  <si>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</si>
  <si>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</si>
  <si>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</si>
  <si>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</si>
  <si>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</si>
  <si>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</si>
  <si>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</si>
  <si>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</si>
  <si>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</si>
  <si>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</si>
  <si>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</si>
  <si>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</si>
  <si>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</si>
  <si>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</si>
  <si>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</si>
  <si>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</si>
  <si>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</si>
  <si>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</si>
  <si>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</si>
  <si>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</si>
  <si>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</si>
  <si>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</si>
  <si>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</si>
  <si>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</si>
  <si>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</si>
  <si>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</si>
  <si>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</si>
  <si>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</si>
  <si>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</si>
  <si>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</si>
  <si>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</si>
  <si>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</si>
  <si>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</si>
  <si>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</si>
  <si>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</si>
  <si>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</si>
  <si>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</si>
  <si>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</si>
  <si>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</si>
  <si>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</si>
  <si>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</si>
  <si>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</si>
  <si>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</si>
  <si>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</si>
  <si>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</si>
  <si>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</si>
  <si>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</si>
  <si>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</si>
  <si>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</si>
  <si>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</si>
  <si>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</si>
  <si>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</si>
  <si>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</si>
  <si>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</si>
  <si>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</si>
  <si>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</si>
  <si>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</si>
  <si>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</si>
  <si>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</si>
  <si>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</si>
  <si>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</si>
  <si>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</si>
  <si>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</si>
  <si>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</si>
  <si>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</si>
  <si>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</si>
  <si>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</si>
  <si>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</si>
  <si>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</si>
  <si>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</si>
  <si>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</si>
  <si>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</si>
  <si>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</si>
  <si>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</si>
  <si>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</si>
  <si>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</si>
  <si>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</si>
  <si>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</si>
  <si>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</si>
  <si>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</si>
  <si>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</si>
  <si>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</si>
  <si>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</si>
  <si>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</si>
  <si>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</si>
  <si>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</si>
  <si>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</si>
  <si>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</si>
  <si>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</si>
  <si>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</si>
  <si>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</si>
  <si>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</si>
  <si>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</si>
  <si>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</si>
  <si>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</si>
  <si>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</si>
  <si>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</si>
  <si>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</si>
  <si>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</si>
  <si>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</si>
  <si>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</si>
  <si>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</si>
  <si>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</si>
  <si>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</si>
  <si>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</si>
  <si>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</si>
  <si>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</si>
  <si>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</si>
  <si>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</si>
  <si>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</si>
  <si>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</si>
  <si>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</si>
  <si>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</si>
  <si>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</si>
  <si>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</si>
  <si>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</si>
  <si>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</si>
  <si>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</si>
  <si>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</si>
  <si>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</si>
  <si>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</si>
  <si>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</si>
  <si>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</si>
  <si>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</si>
  <si>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</si>
  <si>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</si>
  <si>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</si>
  <si>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</si>
  <si>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</si>
  <si>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</si>
  <si>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</si>
  <si>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</si>
  <si>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</si>
  <si>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</si>
  <si>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</si>
  <si>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</si>
  <si>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</si>
  <si>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</si>
  <si>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</si>
  <si>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</si>
  <si>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</si>
  <si>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</si>
  <si>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</si>
  <si>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</si>
  <si>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</si>
  <si>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</si>
  <si>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</si>
  <si>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</si>
  <si>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</si>
  <si>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</si>
  <si>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</si>
  <si>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</si>
  <si>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</si>
  <si>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</si>
  <si>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</si>
  <si>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</si>
  <si>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</si>
  <si>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</si>
  <si>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</si>
  <si>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</si>
  <si>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</si>
  <si>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</si>
  <si>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</si>
  <si>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</si>
  <si>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</si>
  <si>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</si>
  <si>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</si>
  <si>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</si>
  <si>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</si>
  <si>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</si>
  <si>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</si>
  <si>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</si>
  <si>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</si>
  <si>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</si>
  <si>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</si>
  <si>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</si>
  <si>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</si>
  <si>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</si>
  <si>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</si>
  <si>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</si>
  <si>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</si>
  <si>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</si>
  <si>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</si>
  <si>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</si>
  <si>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</si>
  <si>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</si>
  <si>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</si>
  <si>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</si>
  <si>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</si>
  <si>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</si>
  <si>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</si>
  <si>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</si>
  <si>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</si>
  <si>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</si>
  <si>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</si>
  <si>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</si>
  <si>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</si>
  <si>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</si>
  <si>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</si>
  <si>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</si>
  <si>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</si>
  <si>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</si>
  <si>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</si>
  <si>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</si>
  <si>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</si>
  <si>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</si>
  <si>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</si>
  <si>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</si>
  <si>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</si>
  <si>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</si>
  <si>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</si>
  <si>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</si>
  <si>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</si>
  <si>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</si>
  <si>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</si>
  <si>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</si>
  <si>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</si>
  <si>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</si>
  <si>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</si>
  <si>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</si>
  <si>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</si>
  <si>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</si>
  <si>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</si>
  <si>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</si>
  <si>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</si>
  <si>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</si>
  <si>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</si>
  <si>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</si>
  <si>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</si>
  <si>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</si>
  <si>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</si>
  <si>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</si>
  <si>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</si>
  <si>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</si>
  <si>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</si>
  <si>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</si>
  <si>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</si>
  <si>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</si>
  <si>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</si>
  <si>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</si>
  <si>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</si>
  <si>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</si>
  <si>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</si>
  <si>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</si>
  <si>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</si>
  <si>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</si>
  <si>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</si>
  <si>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</si>
  <si>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</si>
  <si>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</si>
  <si>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</si>
  <si>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</si>
  <si>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</si>
  <si>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</si>
  <si>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</si>
  <si>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</si>
  <si>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</si>
  <si>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</si>
  <si>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</si>
  <si>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</si>
  <si>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</si>
  <si>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</si>
  <si>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</si>
  <si>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</si>
  <si>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</si>
  <si>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</si>
  <si>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</si>
  <si>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</si>
  <si>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</si>
  <si>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</si>
  <si>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</si>
  <si>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</si>
  <si>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</si>
  <si>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</si>
  <si>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</si>
  <si>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</si>
  <si>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</si>
  <si>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</si>
  <si>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</si>
  <si>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</si>
  <si>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</si>
  <si>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</si>
  <si>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</si>
  <si>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</si>
  <si>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</si>
  <si>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</si>
  <si>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</si>
  <si>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</si>
  <si>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</si>
  <si>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</si>
  <si>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</si>
  <si>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</si>
  <si>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</si>
  <si>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</si>
  <si>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</si>
  <si>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</si>
  <si>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</si>
  <si>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</si>
  <si>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</si>
  <si>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</si>
  <si>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</si>
  <si>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</si>
  <si>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</si>
  <si>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</si>
  <si>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</si>
  <si>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</si>
  <si>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</si>
  <si>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</si>
  <si>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</si>
  <si>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</si>
  <si>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</si>
  <si>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</si>
  <si>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</si>
  <si>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</si>
  <si>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</si>
  <si>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</si>
  <si>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</si>
  <si>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</si>
  <si>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</si>
  <si>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</si>
  <si>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</si>
  <si>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</si>
  <si>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</si>
  <si>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</si>
  <si>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</si>
  <si>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</si>
  <si>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</si>
  <si>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</si>
  <si>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</si>
  <si>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</si>
  <si>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</si>
  <si>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</si>
  <si>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</si>
  <si>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</si>
  <si>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</si>
  <si>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</si>
  <si>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</si>
  <si>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</si>
  <si>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</si>
  <si>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</si>
  <si>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</si>
  <si>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</si>
  <si>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</si>
  <si>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</si>
  <si>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</si>
  <si>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</si>
  <si>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</si>
  <si>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</si>
  <si>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</si>
  <si>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</si>
  <si>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</si>
  <si>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</si>
  <si>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</si>
  <si>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</si>
  <si>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</si>
  <si>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</si>
  <si>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</si>
  <si>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</si>
  <si>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</si>
  <si>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</si>
  <si>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</si>
  <si>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</si>
  <si>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</si>
  <si>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</si>
  <si>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</si>
  <si>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</si>
  <si>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</si>
  <si>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</si>
  <si>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</si>
  <si>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</si>
  <si>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</si>
  <si>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</si>
  <si>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</si>
  <si>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</si>
  <si>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</si>
  <si>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</si>
  <si>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</si>
  <si>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</si>
  <si>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</si>
  <si>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</si>
  <si>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</si>
  <si>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</si>
  <si>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</si>
  <si>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</si>
  <si>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</si>
  <si>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</si>
  <si>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</si>
  <si>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</si>
  <si>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</si>
  <si>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</si>
  <si>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</si>
  <si>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</si>
  <si>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</si>
  <si>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</si>
  <si>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</si>
  <si>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</si>
  <si>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</si>
  <si>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</si>
  <si>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</si>
  <si>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</si>
  <si>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</si>
  <si>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</si>
  <si>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</si>
  <si>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</si>
  <si>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</si>
  <si>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</si>
  <si>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</si>
  <si>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</si>
  <si>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</si>
  <si>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</si>
  <si>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</si>
  <si>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</si>
  <si>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</si>
  <si>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</si>
  <si>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</si>
  <si>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</si>
  <si>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</si>
  <si>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</si>
  <si>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</si>
  <si>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</si>
  <si>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</si>
  <si>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</si>
  <si>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</si>
  <si>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</si>
  <si>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</si>
  <si>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</si>
  <si>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</si>
  <si>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</si>
  <si>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</si>
  <si>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</si>
  <si>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</si>
  <si>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</si>
  <si>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</si>
  <si>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</si>
  <si>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</si>
  <si>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</si>
  <si>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</si>
  <si>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</si>
  <si>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</si>
  <si>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</si>
  <si>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</si>
  <si>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</si>
  <si>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</si>
  <si>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</si>
  <si>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</si>
  <si>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</si>
  <si>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</si>
  <si>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</si>
  <si>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</si>
  <si>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</si>
  <si>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</si>
  <si>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</si>
  <si>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</si>
  <si>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</si>
  <si>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</si>
  <si>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</si>
  <si>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</si>
  <si>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</si>
  <si>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</si>
  <si>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</si>
  <si>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</si>
  <si>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</si>
  <si>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</si>
  <si>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</si>
  <si>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</si>
  <si>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</si>
  <si>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</si>
  <si>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</si>
  <si>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</si>
  <si>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</si>
  <si>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</si>
  <si>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</si>
  <si>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</si>
  <si>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</si>
  <si>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</si>
  <si>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</si>
  <si>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</si>
  <si>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</si>
  <si>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</si>
  <si>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</si>
  <si>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</si>
  <si>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</si>
  <si>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</si>
  <si>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</si>
  <si>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</si>
  <si>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</si>
  <si>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</si>
  <si>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</si>
  <si>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</si>
  <si>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</si>
  <si>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</si>
  <si>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</si>
  <si>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</si>
  <si>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</si>
  <si>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</si>
  <si>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</si>
  <si>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</si>
  <si>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</si>
  <si>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</si>
  <si>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</si>
  <si>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</si>
  <si>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</si>
  <si>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</si>
  <si>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</si>
  <si>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</si>
  <si>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</si>
  <si>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</si>
  <si>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</si>
  <si>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</si>
  <si>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</si>
  <si>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</si>
  <si>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</si>
  <si>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</si>
  <si>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</si>
  <si>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</si>
  <si>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</si>
  <si>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</si>
  <si>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</si>
  <si>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</si>
  <si>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</si>
  <si>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</si>
  <si>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</si>
  <si>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</si>
  <si>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</si>
  <si>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</si>
  <si>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</si>
  <si>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</si>
  <si>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</si>
  <si>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</si>
  <si>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</si>
  <si>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</si>
  <si>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</si>
  <si>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</si>
  <si>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</si>
  <si>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</si>
  <si>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</si>
  <si>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</si>
  <si>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</si>
  <si>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</si>
  <si>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</si>
  <si>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</si>
  <si>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</si>
  <si>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</si>
  <si>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</si>
  <si>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</si>
  <si>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</si>
  <si>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</si>
  <si>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</si>
  <si>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</si>
  <si>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</si>
  <si>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</si>
  <si>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</si>
  <si>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</si>
  <si>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</si>
  <si>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</si>
  <si>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</si>
  <si>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</si>
  <si>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</si>
  <si>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</si>
  <si>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</si>
  <si>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</si>
  <si>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</si>
  <si>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</si>
  <si>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</si>
  <si>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</si>
  <si>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</si>
  <si>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</si>
  <si>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</si>
  <si>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</si>
  <si>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</si>
  <si>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</si>
  <si>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</si>
  <si>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</si>
  <si>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</si>
  <si>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</si>
  <si>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</si>
  <si>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</si>
  <si>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</si>
  <si>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</si>
  <si>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</si>
  <si>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</si>
  <si>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</si>
  <si>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</si>
  <si>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</si>
  <si>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</si>
  <si>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</si>
  <si>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</si>
  <si>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</si>
  <si>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</si>
  <si>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</si>
  <si>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</si>
  <si>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</si>
  <si>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</si>
  <si>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</si>
  <si>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</si>
  <si>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</si>
  <si>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</si>
  <si>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</si>
  <si>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</si>
  <si>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</si>
  <si>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</si>
  <si>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</si>
  <si>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</si>
  <si>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</si>
  <si>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</si>
  <si>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</si>
  <si>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</si>
  <si>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</si>
  <si>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</si>
  <si>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</si>
  <si>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</si>
  <si>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</si>
  <si>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</si>
  <si>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</si>
  <si>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</si>
  <si>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</si>
  <si>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</si>
  <si>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</si>
  <si>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</si>
  <si>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</si>
  <si>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</si>
  <si>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</si>
  <si>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</si>
  <si>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</si>
  <si>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</si>
  <si>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</si>
  <si>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</si>
  <si>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</si>
  <si>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</si>
  <si>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</si>
  <si>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</si>
  <si>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</si>
  <si>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</si>
  <si>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</si>
  <si>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</si>
  <si>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</si>
  <si>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</si>
  <si>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</si>
  <si>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</si>
  <si>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</si>
  <si>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</si>
  <si>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</si>
  <si>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</si>
  <si>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</si>
  <si>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</si>
  <si>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</si>
  <si>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</si>
  <si>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</si>
  <si>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</si>
  <si>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</si>
  <si>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</si>
  <si>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</si>
  <si>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</si>
  <si>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</si>
  <si>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</si>
  <si>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</si>
  <si>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</si>
  <si>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</si>
  <si>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</si>
  <si>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</si>
  <si>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</si>
  <si>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</si>
  <si>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</si>
  <si>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</si>
  <si>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</si>
  <si>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</si>
  <si>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</si>
  <si>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</si>
  <si>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</si>
  <si>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</si>
  <si>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</si>
  <si>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</si>
  <si>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</si>
  <si>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</si>
  <si>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</si>
  <si>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</si>
  <si>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</si>
  <si>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</si>
  <si>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</si>
  <si>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</si>
  <si>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</si>
  <si>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</si>
  <si>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</si>
  <si>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</si>
  <si>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</si>
  <si>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</si>
  <si>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</si>
  <si>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</si>
  <si>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</si>
  <si>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</si>
  <si>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</si>
  <si>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</si>
  <si>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</si>
  <si>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</si>
  <si>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</si>
  <si>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</si>
  <si>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</si>
  <si>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</si>
  <si>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</si>
  <si>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</si>
  <si>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</si>
  <si>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</si>
  <si>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</si>
  <si>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</si>
  <si>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</si>
  <si>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</si>
  <si>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</si>
  <si>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</si>
  <si>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</si>
  <si>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</si>
  <si>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</si>
  <si>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</si>
  <si>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</si>
  <si>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</si>
  <si>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</si>
  <si>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</si>
  <si>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</si>
  <si>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</si>
  <si>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</si>
  <si>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</si>
  <si>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</si>
  <si>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</si>
  <si>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</si>
  <si>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</si>
  <si>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</si>
  <si>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</si>
  <si>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</si>
  <si>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</si>
  <si>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</si>
  <si>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</si>
  <si>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</si>
  <si>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</si>
  <si>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</si>
  <si>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</si>
  <si>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</si>
  <si>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</si>
  <si>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</si>
  <si>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</si>
  <si>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</si>
  <si>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</si>
  <si>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</si>
  <si>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</si>
  <si>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</si>
  <si>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</si>
  <si>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</si>
  <si>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</si>
  <si>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</si>
  <si>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</si>
  <si>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</si>
  <si>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</si>
  <si>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</si>
  <si>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</si>
  <si>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</si>
  <si>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</si>
  <si>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</si>
  <si>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</si>
  <si>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</si>
  <si>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</si>
  <si>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</si>
  <si>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</si>
  <si>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</si>
  <si>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</si>
  <si>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</si>
  <si>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</si>
  <si>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</si>
  <si>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</si>
  <si>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</si>
  <si>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</si>
  <si>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</si>
  <si>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</si>
  <si>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</si>
  <si>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</si>
  <si>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</si>
  <si>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</si>
  <si>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</si>
  <si>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</si>
  <si>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</si>
  <si>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</si>
  <si>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</si>
  <si>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</si>
  <si>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</si>
  <si>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</si>
  <si>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</si>
  <si>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</si>
  <si>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</si>
  <si>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</si>
  <si>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</si>
  <si>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</si>
  <si>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</si>
  <si>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</si>
  <si>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</si>
  <si>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</si>
  <si>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</si>
  <si>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</si>
  <si>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</si>
  <si>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</si>
  <si>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</si>
  <si>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</si>
  <si>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</si>
  <si>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</si>
  <si>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</si>
  <si>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</si>
  <si>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</si>
  <si>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</si>
  <si>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</si>
  <si>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</si>
  <si>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</si>
  <si>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</si>
  <si>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</si>
  <si>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</si>
  <si>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</si>
  <si>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</si>
  <si>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</si>
  <si>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</si>
  <si>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</si>
  <si>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</si>
  <si>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</si>
  <si>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</si>
  <si>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</si>
  <si>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</si>
  <si>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</si>
  <si>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</si>
  <si>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</si>
  <si>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</si>
  <si>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</si>
  <si>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</si>
  <si>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</si>
  <si>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</si>
  <si>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</si>
  <si>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</si>
  <si>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</si>
  <si>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</si>
  <si>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</si>
  <si>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</si>
  <si>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</si>
  <si>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</si>
  <si>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</si>
  <si>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</si>
  <si>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</si>
  <si>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</si>
  <si>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</si>
  <si>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</si>
  <si>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</si>
  <si>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</si>
  <si>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</si>
  <si>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</si>
  <si>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</si>
  <si>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</si>
  <si>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</si>
  <si>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</si>
  <si>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</si>
  <si>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</si>
  <si>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</si>
  <si>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</si>
  <si>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</si>
  <si>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</si>
  <si>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</si>
  <si>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</si>
  <si>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</si>
  <si>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</si>
  <si>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</si>
  <si>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</si>
  <si>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</si>
  <si>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</si>
  <si>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</si>
  <si>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</si>
  <si>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</si>
  <si>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</si>
  <si>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</si>
  <si>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</si>
  <si>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</si>
  <si>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</si>
  <si>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</si>
  <si>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</si>
  <si>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</si>
  <si>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</si>
  <si>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</si>
  <si>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</si>
  <si>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</si>
  <si>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</si>
  <si>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</si>
  <si>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</si>
  <si>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</si>
  <si>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</si>
  <si>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</si>
  <si>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</si>
  <si>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</si>
  <si>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</si>
  <si>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</si>
  <si>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</si>
  <si>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</si>
  <si>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</si>
  <si>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</si>
  <si>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</si>
  <si>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</si>
  <si>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</si>
  <si>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</si>
  <si>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</si>
  <si>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</si>
  <si>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</si>
  <si>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</si>
  <si>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</si>
  <si>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</si>
  <si>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</si>
  <si>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</si>
  <si>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</si>
  <si>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</si>
  <si>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</si>
  <si>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</si>
  <si>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</si>
  <si>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</si>
  <si>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</si>
  <si>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</si>
  <si>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</si>
  <si>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</si>
  <si>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</si>
  <si>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</si>
  <si>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</si>
  <si>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</si>
  <si>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</si>
  <si>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</si>
  <si>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</si>
  <si>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</si>
  <si>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</si>
  <si>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</si>
  <si>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</si>
  <si>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</si>
  <si>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</si>
  <si>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</si>
  <si>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</si>
  <si>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</si>
  <si>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</si>
  <si>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</si>
  <si>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</si>
  <si>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</si>
  <si>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</si>
  <si>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</si>
  <si>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</si>
  <si>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</si>
  <si>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</si>
  <si>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</si>
  <si>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</si>
  <si>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</si>
  <si>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</si>
  <si>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</si>
  <si>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</si>
  <si>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</si>
  <si>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</si>
  <si>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</si>
  <si>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</si>
  <si>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</si>
  <si>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</si>
  <si>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</si>
  <si>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</si>
  <si>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</si>
  <si>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</si>
  <si>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</si>
  <si>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</si>
  <si>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</si>
  <si>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</si>
  <si>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</si>
  <si>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</si>
  <si>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</si>
  <si>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</si>
  <si>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</si>
  <si>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</si>
  <si>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</si>
  <si>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</si>
  <si>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</si>
  <si>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</si>
  <si>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</si>
  <si>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</si>
  <si>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</si>
  <si>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</si>
  <si>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</si>
  <si>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</si>
  <si>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</si>
  <si>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</si>
  <si>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</si>
  <si>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</si>
  <si>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</si>
  <si>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</si>
  <si>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</si>
  <si>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</si>
  <si>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</si>
  <si>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</si>
  <si>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</si>
  <si>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</si>
  <si>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</si>
  <si>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</si>
  <si>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</si>
  <si>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</si>
  <si>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</si>
  <si>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</si>
  <si>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</si>
  <si>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</si>
  <si>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</si>
  <si>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</si>
  <si>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</si>
  <si>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</si>
  <si>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</si>
  <si>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</si>
  <si>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</si>
  <si>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</si>
  <si>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</si>
  <si>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</si>
  <si>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</si>
  <si>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</si>
  <si>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</si>
  <si>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</si>
  <si>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</si>
  <si>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</si>
  <si>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</si>
  <si>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</si>
  <si>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</si>
  <si>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</si>
  <si>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</si>
  <si>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</si>
  <si>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</si>
  <si>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</si>
  <si>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</si>
  <si>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</si>
  <si>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</si>
  <si>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</si>
  <si>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</si>
  <si>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</si>
  <si>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</si>
  <si>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</si>
  <si>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</si>
  <si>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</si>
  <si>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</si>
  <si>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</si>
  <si>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</si>
  <si>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</si>
  <si>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</si>
  <si>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</si>
  <si>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</si>
  <si>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</si>
  <si>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</si>
  <si>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</si>
  <si>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</si>
  <si>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</si>
  <si>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</si>
  <si>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</si>
  <si>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</si>
  <si>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</si>
  <si>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</si>
  <si>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</si>
  <si>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</si>
  <si>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</si>
  <si>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</si>
  <si>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</si>
  <si>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</si>
  <si>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</si>
  <si>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</si>
  <si>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</si>
  <si>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</si>
  <si>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</si>
  <si>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</si>
  <si>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</si>
  <si>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</si>
  <si>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</si>
  <si>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</si>
  <si>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</si>
  <si>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</si>
  <si>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</si>
  <si>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</si>
  <si>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</si>
  <si>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</si>
  <si>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</si>
  <si>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</si>
  <si>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</si>
  <si>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</si>
  <si>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</si>
  <si>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</si>
  <si>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</si>
  <si>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</si>
  <si>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</si>
  <si>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</si>
  <si>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</si>
  <si>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</si>
  <si>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</si>
  <si>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</si>
  <si>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</si>
  <si>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</si>
  <si>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</si>
  <si>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</si>
  <si>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</si>
  <si>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</si>
  <si>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</si>
  <si>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</si>
  <si>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</si>
  <si>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</si>
  <si>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</si>
  <si>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</si>
  <si>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</si>
  <si>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</si>
  <si>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</si>
  <si>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</si>
  <si>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</si>
  <si>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</si>
  <si>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</si>
  <si>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</si>
  <si>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</si>
  <si>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</si>
  <si>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</si>
  <si>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</si>
  <si>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</si>
  <si>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</si>
  <si>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</si>
  <si>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</si>
  <si>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</si>
  <si>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</si>
  <si>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</si>
  <si>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</si>
  <si>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</si>
  <si>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</si>
  <si>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</si>
  <si>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</si>
  <si>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</si>
  <si>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</si>
  <si>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</si>
  <si>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</si>
  <si>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</si>
  <si>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</si>
  <si>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</si>
  <si>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</si>
  <si>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</si>
  <si>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</si>
  <si>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</si>
  <si>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</si>
  <si>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</si>
  <si>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</si>
  <si>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</si>
  <si>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</si>
  <si>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</si>
  <si>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</si>
  <si>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</si>
  <si>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</si>
  <si>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</si>
  <si>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</si>
  <si>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</si>
  <si>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</si>
  <si>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</si>
  <si>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</si>
  <si>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</si>
  <si>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</si>
  <si>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</si>
  <si>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</si>
  <si>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</si>
  <si>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</si>
  <si>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</si>
  <si>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</si>
  <si>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</si>
  <si>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</si>
  <si>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</si>
  <si>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</si>
  <si>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</si>
  <si>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</si>
  <si>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</si>
  <si>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</si>
  <si>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</si>
  <si>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</si>
  <si>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</si>
  <si>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</si>
  <si>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</si>
  <si>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</si>
  <si>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</si>
  <si>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</si>
  <si>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</si>
  <si>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</si>
  <si>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</si>
  <si>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</si>
  <si>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</si>
  <si>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</si>
  <si>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</si>
  <si>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</si>
  <si>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</si>
  <si>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</si>
  <si>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</si>
  <si>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</si>
  <si>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</si>
  <si>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</si>
  <si>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</si>
  <si>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</si>
  <si>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</si>
  <si>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</si>
  <si>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</si>
  <si>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</si>
  <si>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</si>
  <si>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</si>
  <si>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</si>
  <si>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</si>
  <si>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</si>
  <si>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</si>
  <si>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</si>
  <si>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</si>
  <si>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</si>
  <si>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</si>
  <si>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</si>
  <si>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</si>
  <si>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</si>
  <si>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</si>
  <si>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</si>
  <si>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</si>
  <si>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</si>
  <si>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</si>
  <si>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</si>
  <si>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</si>
  <si>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</si>
  <si>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</si>
  <si>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</si>
  <si>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</si>
  <si>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</si>
  <si>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</si>
  <si>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</si>
  <si>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</si>
  <si>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</si>
  <si>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</si>
  <si>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</si>
  <si>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</si>
  <si>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</si>
  <si>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</si>
  <si>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</si>
  <si>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</si>
  <si>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</si>
  <si>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</si>
  <si>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</si>
  <si>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</si>
  <si>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</si>
  <si>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</si>
  <si>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</si>
  <si>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</si>
  <si>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</si>
  <si>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</si>
  <si>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</si>
  <si>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</si>
  <si>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</si>
  <si>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</si>
  <si>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</si>
  <si>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</si>
  <si>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</si>
  <si>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</si>
  <si>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</si>
  <si>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</si>
  <si>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</si>
  <si>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</si>
  <si>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</si>
  <si>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</si>
  <si>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</si>
  <si>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</si>
  <si>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</si>
  <si>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</si>
  <si>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</si>
  <si>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</si>
  <si>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</si>
  <si>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</si>
  <si>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</si>
  <si>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</si>
  <si>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</si>
  <si>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</si>
  <si>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</si>
  <si>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</si>
  <si>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</si>
  <si>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</si>
  <si>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</si>
  <si>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</si>
  <si>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</si>
  <si>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</si>
  <si>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</si>
  <si>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</si>
  <si>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</si>
  <si>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</si>
  <si>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</si>
  <si>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</si>
  <si>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</si>
  <si>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</si>
  <si>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</si>
  <si>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</si>
  <si>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</si>
  <si>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</si>
  <si>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</si>
  <si>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</si>
  <si>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</si>
  <si>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</si>
  <si>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</si>
  <si>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</si>
  <si>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</si>
  <si>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</si>
  <si>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</si>
  <si>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</si>
  <si>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</si>
  <si>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</si>
  <si>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</si>
  <si>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</si>
  <si>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</si>
  <si>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</si>
  <si>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</si>
  <si>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</si>
  <si>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</si>
  <si>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</si>
  <si>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</si>
  <si>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</si>
  <si>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SB</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</si>
  <si>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</si>
  <si>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</si>
  <si>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</si>
  <si>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</si>
  <si>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</si>
  <si>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</si>
  <si>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</si>
  <si>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</si>
  <si>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</si>
  <si>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</si>
  <si>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</si>
  <si>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</si>
  <si>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</si>
  <si>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</si>
  <si>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</si>
  <si>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</si>
  <si>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</si>
  <si>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</si>
  <si>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</si>
  <si>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</si>
  <si>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</si>
  <si>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</si>
  <si>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</si>
  <si>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</si>
  <si>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</si>
  <si>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</si>
  <si>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</si>
  <si>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</si>
  <si>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</si>
  <si>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</si>
  <si>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</si>
  <si>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</si>
  <si>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</si>
  <si>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</si>
  <si>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</si>
  <si>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</si>
  <si>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</si>
  <si>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</si>
  <si>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</si>
  <si>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</si>
  <si>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</si>
  <si>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</si>
  <si>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</si>
  <si>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</si>
  <si>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</si>
  <si>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</si>
  <si>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</si>
  <si>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</si>
  <si>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</si>
  <si>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</si>
  <si>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</si>
  <si>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</si>
  <si>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</si>
  <si>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</si>
  <si>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</si>
  <si>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</si>
  <si>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</si>
  <si>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</si>
  <si>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</si>
  <si>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</si>
  <si>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</si>
  <si>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</si>
  <si>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</si>
  <si>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</si>
  <si>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</si>
  <si>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</si>
  <si>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</si>
  <si>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</si>
  <si>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</si>
  <si>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</si>
  <si>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</si>
  <si>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</si>
  <si>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</si>
  <si>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</si>
  <si>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</si>
  <si>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</si>
  <si>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</si>
  <si>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</si>
  <si>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</si>
  <si>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</si>
  <si>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</si>
  <si>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</si>
  <si>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</si>
  <si>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</si>
  <si>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</si>
  <si>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</si>
  <si>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</si>
  <si>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</si>
  <si>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</si>
  <si>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</si>
  <si>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</si>
  <si>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</si>
  <si>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</si>
  <si>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</si>
  <si>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</si>
  <si>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</si>
  <si>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</si>
  <si>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</si>
  <si>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</si>
  <si>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</si>
  <si>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</si>
  <si>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</si>
  <si>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</si>
  <si>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</si>
  <si>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</si>
  <si>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</si>
  <si>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</si>
  <si>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</si>
  <si>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</si>
  <si>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</si>
  <si>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</si>
  <si>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</si>
  <si>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</si>
  <si>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</si>
  <si>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</si>
  <si>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</si>
  <si>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</si>
  <si>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</si>
  <si>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</si>
  <si>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</si>
  <si>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</si>
  <si>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</si>
  <si>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</si>
  <si>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</si>
  <si>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</si>
  <si>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</si>
  <si>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</si>
  <si>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</si>
  <si>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</si>
  <si>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</si>
  <si>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</si>
  <si>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</si>
  <si>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</si>
  <si>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</si>
  <si>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</si>
  <si>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</si>
  <si>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</si>
  <si>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</si>
  <si>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</si>
  <si>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</si>
  <si>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</si>
  <si>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</si>
  <si>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</si>
  <si>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30/11/2024</t>
  </si>
  <si>
    <t>Reporting Date: 27/12/2024</t>
  </si>
  <si>
    <t>https://www.knab.nl/investors/sbcb-programme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</si>
</sst>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14" fillId="0" borderId="0" xfId="2" applyAlignment="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55" zoomScaleNormal="60" zoomScaleSheetLayoutView="55" workbookViewId="0">
      <selection activeCell="C7" sqref="C7"/>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51.75" x14ac:dyDescent="0.25">
      <c r="A6" s="80" t="s">
        <v>1156</v>
      </c>
    </row>
    <row r="7" spans="1:1" ht="17.25" x14ac:dyDescent="0.25">
      <c r="A7" s="80"/>
    </row>
    <row r="8" spans="1:1" ht="18.75" x14ac:dyDescent="0.25">
      <c r="A8" s="81" t="s">
        <v>1157</v>
      </c>
    </row>
    <row r="9" spans="1:1" ht="34.5" x14ac:dyDescent="0.3">
      <c r="A9" s="82" t="s">
        <v>1319</v>
      </c>
    </row>
    <row r="10" spans="1:1" ht="86.25"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51.7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34.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80" workbookViewId="0">
      <selection activeCell="E9" sqref="E9"/>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2" t="s">
        <v>2096</v>
      </c>
      <c r="C5" s="213"/>
      <c r="D5" s="25"/>
      <c r="E5" s="31"/>
      <c r="F5" s="31"/>
      <c r="G5" s="31"/>
    </row>
    <row r="6" spans="1:7" x14ac:dyDescent="0.25">
      <c r="A6" s="135"/>
      <c r="B6" s="214" t="s">
        <v>1528</v>
      </c>
      <c r="C6" s="214"/>
      <c r="D6" s="133"/>
      <c r="E6" s="25"/>
      <c r="F6" s="25"/>
      <c r="G6" s="25"/>
    </row>
    <row r="7" spans="1:7" x14ac:dyDescent="0.25">
      <c r="A7" s="25"/>
      <c r="B7" s="215" t="s">
        <v>1529</v>
      </c>
      <c r="C7" s="216"/>
      <c r="D7" s="133"/>
      <c r="E7" s="25"/>
      <c r="F7" s="25"/>
      <c r="G7" s="25"/>
    </row>
    <row r="8" spans="1:7" x14ac:dyDescent="0.25">
      <c r="A8" s="25"/>
      <c r="B8" s="217" t="s">
        <v>1530</v>
      </c>
      <c r="C8" s="218"/>
      <c r="D8" s="133"/>
      <c r="E8" s="25"/>
      <c r="F8" s="25"/>
      <c r="G8" s="25"/>
    </row>
    <row r="9" spans="1:7" ht="15.75" thickBot="1" x14ac:dyDescent="0.3">
      <c r="A9" s="25"/>
      <c r="B9" s="219" t="s">
        <v>1531</v>
      </c>
      <c r="C9" s="220"/>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1" t="s">
        <v>1528</v>
      </c>
      <c r="C13" s="211"/>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1" t="s">
        <v>1529</v>
      </c>
      <c r="C24" s="211"/>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85" zoomScaleNormal="80" zoomScaleSheetLayoutView="85" workbookViewId="0">
      <selection activeCell="C6" sqref="C6"/>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1" t="s">
        <v>2646</v>
      </c>
      <c r="C9" s="211"/>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70" zoomScaleNormal="80" zoomScaleSheetLayoutView="70" workbookViewId="0">
      <selection activeCell="D2" sqref="D2"/>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10" t="s">
        <v>1429</v>
      </c>
      <c r="B1" s="210"/>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6" t="s">
        <v>1976</v>
      </c>
      <c r="F5" s="227"/>
      <c r="G5" s="131" t="s">
        <v>1975</v>
      </c>
      <c r="H5" s="129"/>
    </row>
    <row r="6" spans="1:9" x14ac:dyDescent="0.25">
      <c r="A6" s="25"/>
      <c r="B6" s="25"/>
      <c r="C6" s="25"/>
      <c r="D6" s="25"/>
      <c r="F6" s="132"/>
      <c r="G6" s="132"/>
    </row>
    <row r="7" spans="1:9" ht="18.75" customHeight="1" x14ac:dyDescent="0.25">
      <c r="A7" s="29"/>
      <c r="B7" s="212" t="s">
        <v>2003</v>
      </c>
      <c r="C7" s="213"/>
      <c r="D7" s="133"/>
      <c r="E7" s="212" t="s">
        <v>1992</v>
      </c>
      <c r="F7" s="211"/>
      <c r="G7" s="211"/>
      <c r="H7" s="213"/>
    </row>
    <row r="8" spans="1:9" ht="18.75" customHeight="1" x14ac:dyDescent="0.25">
      <c r="A8" s="25"/>
      <c r="B8" s="228" t="s">
        <v>1969</v>
      </c>
      <c r="C8" s="229"/>
      <c r="D8" s="133"/>
      <c r="E8" s="230"/>
      <c r="F8" s="231"/>
      <c r="G8" s="231"/>
      <c r="H8" s="232"/>
    </row>
    <row r="9" spans="1:9" ht="18.75" customHeight="1" x14ac:dyDescent="0.25">
      <c r="A9" s="25"/>
      <c r="B9" s="228" t="s">
        <v>1973</v>
      </c>
      <c r="C9" s="229"/>
      <c r="D9" s="134"/>
      <c r="E9" s="230"/>
      <c r="F9" s="231"/>
      <c r="G9" s="231"/>
      <c r="H9" s="232"/>
      <c r="I9" s="129"/>
    </row>
    <row r="10" spans="1:9" x14ac:dyDescent="0.25">
      <c r="A10" s="135"/>
      <c r="B10" s="233"/>
      <c r="C10" s="233"/>
      <c r="D10" s="133"/>
      <c r="E10" s="230"/>
      <c r="F10" s="231"/>
      <c r="G10" s="231"/>
      <c r="H10" s="232"/>
      <c r="I10" s="129"/>
    </row>
    <row r="11" spans="1:9" ht="15.75" thickBot="1" x14ac:dyDescent="0.3">
      <c r="A11" s="135"/>
      <c r="B11" s="234"/>
      <c r="C11" s="235"/>
      <c r="D11" s="134"/>
      <c r="E11" s="230"/>
      <c r="F11" s="231"/>
      <c r="G11" s="231"/>
      <c r="H11" s="232"/>
      <c r="I11" s="129"/>
    </row>
    <row r="12" spans="1:9" x14ac:dyDescent="0.25">
      <c r="A12" s="25"/>
      <c r="B12" s="136"/>
      <c r="C12" s="25"/>
      <c r="D12" s="25"/>
      <c r="E12" s="230"/>
      <c r="F12" s="231"/>
      <c r="G12" s="231"/>
      <c r="H12" s="232"/>
      <c r="I12" s="129"/>
    </row>
    <row r="13" spans="1:9" ht="15.75" customHeight="1" thickBot="1" x14ac:dyDescent="0.3">
      <c r="A13" s="25"/>
      <c r="B13" s="136"/>
      <c r="C13" s="25"/>
      <c r="D13" s="25"/>
      <c r="E13" s="221" t="s">
        <v>2004</v>
      </c>
      <c r="F13" s="222"/>
      <c r="G13" s="223" t="s">
        <v>2005</v>
      </c>
      <c r="H13" s="224"/>
      <c r="I13" s="129"/>
    </row>
    <row r="14" spans="1:9" x14ac:dyDescent="0.25">
      <c r="A14" s="25"/>
      <c r="B14" s="136"/>
      <c r="C14" s="25"/>
      <c r="D14" s="25"/>
      <c r="E14" s="137"/>
      <c r="F14" s="137"/>
      <c r="G14" s="25"/>
      <c r="H14" s="130"/>
    </row>
    <row r="15" spans="1:9" ht="18.75" customHeight="1" x14ac:dyDescent="0.25">
      <c r="A15" s="36"/>
      <c r="B15" s="225" t="s">
        <v>2006</v>
      </c>
      <c r="C15" s="225"/>
      <c r="D15" s="225"/>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5" t="s">
        <v>1973</v>
      </c>
      <c r="C20" s="225"/>
      <c r="D20" s="225"/>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topLeftCell="A9" zoomScaleNormal="80" zoomScaleSheetLayoutView="100" workbookViewId="0">
      <selection activeCell="I11" sqref="I11"/>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3" t="s">
        <v>2919</v>
      </c>
      <c r="E6" s="203"/>
      <c r="F6" s="203"/>
      <c r="G6" s="203"/>
      <c r="H6" s="203"/>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3079</v>
      </c>
      <c r="G9" s="6"/>
      <c r="H9" s="6"/>
      <c r="I9" s="6"/>
      <c r="J9" s="7"/>
    </row>
    <row r="10" spans="2:10" ht="21" x14ac:dyDescent="0.25">
      <c r="B10" s="5"/>
      <c r="C10" s="6"/>
      <c r="D10" s="6"/>
      <c r="E10" s="6"/>
      <c r="F10" s="11" t="s">
        <v>3078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6" t="s">
        <v>15</v>
      </c>
      <c r="E24" s="207" t="s">
        <v>16</v>
      </c>
      <c r="F24" s="207"/>
      <c r="G24" s="207"/>
      <c r="H24" s="207"/>
      <c r="I24" s="6"/>
      <c r="J24" s="7"/>
    </row>
    <row r="25" spans="2:10" x14ac:dyDescent="0.25">
      <c r="B25" s="5"/>
      <c r="C25" s="6"/>
      <c r="D25" s="6"/>
      <c r="H25" s="6"/>
      <c r="I25" s="6"/>
      <c r="J25" s="7"/>
    </row>
    <row r="26" spans="2:10" x14ac:dyDescent="0.25">
      <c r="B26" s="5"/>
      <c r="C26" s="6"/>
      <c r="D26" s="206" t="s">
        <v>17</v>
      </c>
      <c r="E26" s="207"/>
      <c r="F26" s="207"/>
      <c r="G26" s="207"/>
      <c r="H26" s="207"/>
      <c r="I26" s="6"/>
      <c r="J26" s="7"/>
    </row>
    <row r="27" spans="2:10" x14ac:dyDescent="0.25">
      <c r="B27" s="5"/>
      <c r="C27" s="6"/>
      <c r="D27" s="14"/>
      <c r="E27" s="14"/>
      <c r="F27" s="14"/>
      <c r="G27" s="14"/>
      <c r="H27" s="14"/>
      <c r="I27" s="6"/>
      <c r="J27" s="7"/>
    </row>
    <row r="28" spans="2:10" x14ac:dyDescent="0.25">
      <c r="B28" s="5"/>
      <c r="C28" s="6"/>
      <c r="D28" s="206" t="s">
        <v>18</v>
      </c>
      <c r="E28" s="207" t="s">
        <v>16</v>
      </c>
      <c r="F28" s="207"/>
      <c r="G28" s="207"/>
      <c r="H28" s="207"/>
      <c r="I28" s="6"/>
      <c r="J28" s="7"/>
    </row>
    <row r="29" spans="2:10" x14ac:dyDescent="0.25">
      <c r="B29" s="5"/>
      <c r="C29" s="6"/>
      <c r="D29" s="14"/>
      <c r="E29" s="14"/>
      <c r="F29" s="14"/>
      <c r="G29" s="14"/>
      <c r="H29" s="14"/>
      <c r="I29" s="6"/>
      <c r="J29" s="7"/>
    </row>
    <row r="30" spans="2:10" x14ac:dyDescent="0.25">
      <c r="B30" s="5"/>
      <c r="C30" s="6"/>
      <c r="D30" s="206" t="s">
        <v>19</v>
      </c>
      <c r="E30" s="207" t="s">
        <v>16</v>
      </c>
      <c r="F30" s="207"/>
      <c r="G30" s="207"/>
      <c r="H30" s="207"/>
      <c r="I30" s="6"/>
      <c r="J30" s="7"/>
    </row>
    <row r="31" spans="2:10" x14ac:dyDescent="0.25">
      <c r="B31" s="5"/>
      <c r="C31" s="6"/>
      <c r="D31" s="14"/>
      <c r="E31" s="14"/>
      <c r="F31" s="14"/>
      <c r="G31" s="14"/>
      <c r="H31" s="14"/>
      <c r="I31" s="6"/>
      <c r="J31" s="7"/>
    </row>
    <row r="32" spans="2:10" x14ac:dyDescent="0.25">
      <c r="B32" s="5"/>
      <c r="C32" s="6"/>
      <c r="D32" s="206" t="s">
        <v>20</v>
      </c>
      <c r="E32" s="207" t="s">
        <v>16</v>
      </c>
      <c r="F32" s="207"/>
      <c r="G32" s="207"/>
      <c r="H32" s="207"/>
      <c r="I32" s="6"/>
      <c r="J32" s="7"/>
    </row>
    <row r="33" spans="2:10" x14ac:dyDescent="0.25">
      <c r="B33" s="5"/>
      <c r="C33" s="6"/>
      <c r="I33" s="6"/>
      <c r="J33" s="7"/>
    </row>
    <row r="34" spans="2:10" x14ac:dyDescent="0.25">
      <c r="B34" s="5"/>
      <c r="C34" s="6"/>
      <c r="D34" s="206" t="s">
        <v>21</v>
      </c>
      <c r="E34" s="207" t="s">
        <v>16</v>
      </c>
      <c r="F34" s="207"/>
      <c r="G34" s="207"/>
      <c r="H34" s="207"/>
      <c r="I34" s="6"/>
      <c r="J34" s="7"/>
    </row>
    <row r="35" spans="2:10" x14ac:dyDescent="0.25">
      <c r="B35" s="5"/>
      <c r="C35" s="6"/>
      <c r="D35" s="6"/>
      <c r="E35" s="6"/>
      <c r="F35" s="6"/>
      <c r="G35" s="6"/>
      <c r="H35" s="6"/>
      <c r="I35" s="6"/>
      <c r="J35" s="7"/>
    </row>
    <row r="36" spans="2:10" x14ac:dyDescent="0.25">
      <c r="B36" s="5"/>
      <c r="C36" s="6"/>
      <c r="D36" s="204" t="s">
        <v>22</v>
      </c>
      <c r="E36" s="205"/>
      <c r="F36" s="205"/>
      <c r="G36" s="205"/>
      <c r="H36" s="205"/>
      <c r="I36" s="6"/>
      <c r="J36" s="7"/>
    </row>
    <row r="37" spans="2:10" x14ac:dyDescent="0.25">
      <c r="B37" s="5"/>
      <c r="C37" s="6"/>
      <c r="D37" s="6"/>
      <c r="E37" s="6"/>
      <c r="F37" s="13"/>
      <c r="G37" s="6"/>
      <c r="H37" s="6"/>
      <c r="I37" s="6"/>
      <c r="J37" s="7"/>
    </row>
    <row r="38" spans="2:10" x14ac:dyDescent="0.25">
      <c r="B38" s="5"/>
      <c r="C38" s="6"/>
      <c r="D38" s="204" t="s">
        <v>1430</v>
      </c>
      <c r="E38" s="205"/>
      <c r="F38" s="205"/>
      <c r="G38" s="205"/>
      <c r="H38" s="205"/>
      <c r="I38" s="6"/>
      <c r="J38" s="7"/>
    </row>
    <row r="39" spans="2:10" x14ac:dyDescent="0.25">
      <c r="B39" s="5"/>
      <c r="C39" s="6"/>
      <c r="I39" s="6"/>
      <c r="J39" s="7"/>
    </row>
    <row r="40" spans="2:10" x14ac:dyDescent="0.25">
      <c r="B40" s="5"/>
      <c r="C40" s="6"/>
      <c r="D40" s="204" t="s">
        <v>2631</v>
      </c>
      <c r="E40" s="205" t="s">
        <v>16</v>
      </c>
      <c r="F40" s="205"/>
      <c r="G40" s="205"/>
      <c r="H40" s="205"/>
      <c r="I40" s="6"/>
      <c r="J40" s="7"/>
    </row>
    <row r="41" spans="2:10" x14ac:dyDescent="0.25">
      <c r="B41" s="5"/>
      <c r="C41" s="6"/>
      <c r="D41" s="6"/>
      <c r="E41" s="14"/>
      <c r="F41" s="14"/>
      <c r="G41" s="14"/>
      <c r="H41" s="14"/>
      <c r="I41" s="6"/>
      <c r="J41" s="7"/>
    </row>
    <row r="42" spans="2:10" x14ac:dyDescent="0.25">
      <c r="B42" s="5"/>
      <c r="C42" s="6"/>
      <c r="D42" s="204" t="s">
        <v>2632</v>
      </c>
      <c r="E42" s="205"/>
      <c r="F42" s="205"/>
      <c r="G42" s="205"/>
      <c r="H42" s="20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222" zoomScale="85" zoomScaleNormal="80" zoomScaleSheetLayoutView="85" workbookViewId="0">
      <selection activeCell="C99" sqref="C99"/>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30" x14ac:dyDescent="0.25">
      <c r="A17" s="25" t="s">
        <v>38</v>
      </c>
      <c r="B17" s="39" t="s">
        <v>37</v>
      </c>
      <c r="C17" s="202" t="s">
        <v>3080</v>
      </c>
      <c r="E17" s="31"/>
      <c r="F17" s="31"/>
      <c r="H17" s="23"/>
      <c r="L17" s="23"/>
      <c r="M17" s="23"/>
    </row>
    <row r="18" spans="1:13" outlineLevel="1" x14ac:dyDescent="0.25">
      <c r="A18" s="25" t="s">
        <v>2865</v>
      </c>
      <c r="B18" s="39" t="s">
        <v>39</v>
      </c>
      <c r="C18" s="198">
        <v>45626</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2935</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3106.3650049000003</v>
      </c>
      <c r="F38" s="42"/>
      <c r="H38" s="23"/>
      <c r="L38" s="23"/>
      <c r="M38" s="23"/>
    </row>
    <row r="39" spans="1:14" x14ac:dyDescent="0.25">
      <c r="A39" s="25" t="s">
        <v>62</v>
      </c>
      <c r="B39" s="42" t="s">
        <v>63</v>
      </c>
      <c r="C39" s="106">
        <v>2750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7.9587274509090908E-2</v>
      </c>
      <c r="E45" s="103"/>
      <c r="F45" s="126">
        <v>0</v>
      </c>
      <c r="G45" s="25" t="s">
        <v>2936</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356.36500490000026</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3106.3650049000003</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3106.3650049000003</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17.698281000000001</v>
      </c>
      <c r="D66" s="110">
        <v>9.9288793606442916</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1.3122859499999999</v>
      </c>
      <c r="D70" s="106">
        <v>1.4561576700000001</v>
      </c>
      <c r="E70" s="21"/>
      <c r="F70" s="113">
        <f t="shared" ref="F70:F76" si="1">IF($C$77=0,"",IF(C70="[for completion]","",C70/$C$77))</f>
        <v>4.2245066111998807E-4</v>
      </c>
      <c r="G70" s="113">
        <f t="shared" ref="G70:G76" si="2">IF($D$66="ND2","ND2",IF(OR(D70="ND2",D70=""),"",D70/$D$77))</f>
        <v>4.6876579787083868E-4</v>
      </c>
      <c r="H70" s="23"/>
      <c r="L70" s="23"/>
      <c r="M70" s="23"/>
      <c r="N70" s="55"/>
    </row>
    <row r="71" spans="1:14" x14ac:dyDescent="0.25">
      <c r="A71" s="25" t="s">
        <v>106</v>
      </c>
      <c r="B71" s="21" t="s">
        <v>1452</v>
      </c>
      <c r="C71" s="106">
        <v>4.9641509199999998</v>
      </c>
      <c r="D71" s="106">
        <v>6.0034198999999999</v>
      </c>
      <c r="E71" s="21"/>
      <c r="F71" s="113">
        <f t="shared" si="1"/>
        <v>1.5980578303481775E-3</v>
      </c>
      <c r="G71" s="113">
        <f t="shared" si="2"/>
        <v>1.9326189583420389E-3</v>
      </c>
      <c r="H71" s="23"/>
      <c r="L71" s="23"/>
      <c r="M71" s="23"/>
      <c r="N71" s="55"/>
    </row>
    <row r="72" spans="1:14" x14ac:dyDescent="0.25">
      <c r="A72" s="25" t="s">
        <v>107</v>
      </c>
      <c r="B72" s="21" t="s">
        <v>1453</v>
      </c>
      <c r="C72" s="106">
        <v>10.93672742</v>
      </c>
      <c r="D72" s="106">
        <v>18.94655581</v>
      </c>
      <c r="E72" s="21"/>
      <c r="F72" s="113">
        <f t="shared" si="1"/>
        <v>3.5207476915135013E-3</v>
      </c>
      <c r="G72" s="113">
        <f t="shared" si="2"/>
        <v>6.0992690106003583E-3</v>
      </c>
      <c r="H72" s="23"/>
      <c r="L72" s="23"/>
      <c r="M72" s="23"/>
      <c r="N72" s="55"/>
    </row>
    <row r="73" spans="1:14" x14ac:dyDescent="0.25">
      <c r="A73" s="25" t="s">
        <v>108</v>
      </c>
      <c r="B73" s="21" t="s">
        <v>1454</v>
      </c>
      <c r="C73" s="106">
        <v>31.070242319999998</v>
      </c>
      <c r="D73" s="106">
        <v>44.56522743</v>
      </c>
      <c r="E73" s="21"/>
      <c r="F73" s="113">
        <f t="shared" si="1"/>
        <v>1.0002122181710649E-2</v>
      </c>
      <c r="G73" s="113">
        <f t="shared" si="2"/>
        <v>1.4346423346806485E-2</v>
      </c>
      <c r="H73" s="23"/>
      <c r="L73" s="23"/>
      <c r="M73" s="23"/>
      <c r="N73" s="55"/>
    </row>
    <row r="74" spans="1:14" x14ac:dyDescent="0.25">
      <c r="A74" s="25" t="s">
        <v>109</v>
      </c>
      <c r="B74" s="21" t="s">
        <v>1455</v>
      </c>
      <c r="C74" s="106">
        <v>32.035115679999997</v>
      </c>
      <c r="D74" s="106">
        <v>62.242144719999999</v>
      </c>
      <c r="E74" s="21"/>
      <c r="F74" s="113">
        <f t="shared" si="1"/>
        <v>1.0312733896199449E-2</v>
      </c>
      <c r="G74" s="113">
        <f t="shared" si="2"/>
        <v>2.0036970742916188E-2</v>
      </c>
      <c r="H74" s="23"/>
      <c r="L74" s="23"/>
      <c r="M74" s="23"/>
      <c r="N74" s="55"/>
    </row>
    <row r="75" spans="1:14" x14ac:dyDescent="0.25">
      <c r="A75" s="25" t="s">
        <v>110</v>
      </c>
      <c r="B75" s="21" t="s">
        <v>1456</v>
      </c>
      <c r="C75" s="106">
        <v>307.69951175</v>
      </c>
      <c r="D75" s="106">
        <v>1726.7454682</v>
      </c>
      <c r="E75" s="21"/>
      <c r="F75" s="113">
        <f t="shared" si="1"/>
        <v>9.9054525551450917E-2</v>
      </c>
      <c r="G75" s="113">
        <f t="shared" si="2"/>
        <v>0.55587333281060691</v>
      </c>
      <c r="H75" s="23"/>
      <c r="L75" s="23"/>
      <c r="M75" s="23"/>
      <c r="N75" s="55"/>
    </row>
    <row r="76" spans="1:14" x14ac:dyDescent="0.25">
      <c r="A76" s="25" t="s">
        <v>111</v>
      </c>
      <c r="B76" s="21" t="s">
        <v>1457</v>
      </c>
      <c r="C76" s="106">
        <v>2718.3469708600001</v>
      </c>
      <c r="D76" s="106">
        <v>1246.40603117</v>
      </c>
      <c r="E76" s="21"/>
      <c r="F76" s="113">
        <f t="shared" si="1"/>
        <v>0.87508936218765743</v>
      </c>
      <c r="G76" s="113">
        <f t="shared" si="2"/>
        <v>0.40124261933285732</v>
      </c>
      <c r="H76" s="23"/>
      <c r="L76" s="23"/>
      <c r="M76" s="23"/>
      <c r="N76" s="55"/>
    </row>
    <row r="77" spans="1:14" x14ac:dyDescent="0.25">
      <c r="A77" s="25" t="s">
        <v>112</v>
      </c>
      <c r="B77" s="59" t="s">
        <v>91</v>
      </c>
      <c r="C77" s="108">
        <f>SUM(C70:C76)</f>
        <v>3106.3650048999998</v>
      </c>
      <c r="D77" s="108">
        <f>SUM(D70:D76)</f>
        <v>3106.3650048999998</v>
      </c>
      <c r="E77" s="42"/>
      <c r="F77" s="114">
        <f>SUM(F70:F76)</f>
        <v>1</v>
      </c>
      <c r="G77" s="114">
        <f>SUM(G70:G76)</f>
        <v>1</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0.39974376</v>
      </c>
      <c r="D79" s="108" t="str">
        <f>IF($D$66="ND2","ND2","")</f>
        <v/>
      </c>
      <c r="E79" s="42"/>
      <c r="F79" s="113">
        <f>IF($C$77=0,"",IF(C79="","",C79/$C$77))</f>
        <v>1.2868537965417511E-4</v>
      </c>
      <c r="G79" s="113" t="str">
        <f>IF($D$66="ND2","ND2",IF(OR(D79="ND2",D79=""),"",D79/$D$77))</f>
        <v/>
      </c>
      <c r="H79" s="23"/>
      <c r="L79" s="23"/>
      <c r="M79" s="23"/>
      <c r="N79" s="55"/>
    </row>
    <row r="80" spans="1:14" outlineLevel="1" x14ac:dyDescent="0.25">
      <c r="A80" s="25" t="s">
        <v>117</v>
      </c>
      <c r="B80" s="60" t="s">
        <v>118</v>
      </c>
      <c r="C80" s="108">
        <v>0.91254219000000003</v>
      </c>
      <c r="D80" s="108" t="str">
        <f>IF($D$66="ND2","ND2","")</f>
        <v/>
      </c>
      <c r="E80" s="42"/>
      <c r="F80" s="113">
        <f>IF($C$77=0,"",IF(C80="","",C80/$C$77))</f>
        <v>2.9376528146581298E-4</v>
      </c>
      <c r="G80" s="113" t="str">
        <f>IF($D$66="ND2","ND2",IF(OR(D80="ND2",D80=""),"",D80/$D$77))</f>
        <v/>
      </c>
      <c r="H80" s="23"/>
      <c r="L80" s="23"/>
      <c r="M80" s="23"/>
      <c r="N80" s="55"/>
    </row>
    <row r="81" spans="1:14" outlineLevel="1" x14ac:dyDescent="0.25">
      <c r="A81" s="25" t="s">
        <v>119</v>
      </c>
      <c r="B81" s="60" t="s">
        <v>120</v>
      </c>
      <c r="C81" s="108">
        <v>1.8242181200000001</v>
      </c>
      <c r="D81" s="108" t="str">
        <f>IF($D$66="ND2","ND2","")</f>
        <v/>
      </c>
      <c r="E81" s="42"/>
      <c r="F81" s="113">
        <f>IF($C$77=0,"",IF(C81="","",C81/$C$77))</f>
        <v>5.8725169679753244E-4</v>
      </c>
      <c r="G81" s="113" t="str">
        <f>IF($D$66="ND2","ND2",IF(OR(D81="ND2",D81=""),"",D81/$D$77))</f>
        <v/>
      </c>
      <c r="H81" s="23"/>
      <c r="L81" s="23"/>
      <c r="M81" s="23"/>
      <c r="N81" s="55"/>
    </row>
    <row r="82" spans="1:14" outlineLevel="1" x14ac:dyDescent="0.25">
      <c r="A82" s="25" t="s">
        <v>121</v>
      </c>
      <c r="B82" s="60" t="s">
        <v>122</v>
      </c>
      <c r="C82" s="108">
        <v>3.1399328</v>
      </c>
      <c r="D82" s="108" t="str">
        <f>IF($D$66="ND2","ND2","")</f>
        <v/>
      </c>
      <c r="E82" s="42"/>
      <c r="F82" s="113">
        <f>IF($C$77=0,"",IF(C82="","",C82/$C$77))</f>
        <v>1.0108061335506453E-3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6.9923999999999999</v>
      </c>
      <c r="D89" s="110">
        <v>2.1059999999999999</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c r="D93" s="106" t="str">
        <f t="shared" ref="D93:D99" si="3">IF($D$89="ND2","ND2","")</f>
        <v/>
      </c>
      <c r="E93" s="21"/>
      <c r="F93" s="113" t="str">
        <f t="shared" ref="F93:F99" si="4">IF($C$100=0,"",IF(C93="[for completion]","",IF(C93="","",C93/$C$100)))</f>
        <v/>
      </c>
      <c r="G93" s="113" t="str">
        <f t="shared" ref="G93:G99" si="5">IF($D$100=0,"",IF(D93="[Mark as ND1 if not relevant]","",IF(D93="","",D93/$D$100)))</f>
        <v/>
      </c>
      <c r="H93" s="23"/>
      <c r="L93" s="23"/>
      <c r="M93" s="23"/>
      <c r="N93" s="55"/>
    </row>
    <row r="94" spans="1:14" x14ac:dyDescent="0.25">
      <c r="A94" s="25" t="s">
        <v>134</v>
      </c>
      <c r="B94" s="21" t="s">
        <v>1452</v>
      </c>
      <c r="C94" s="106"/>
      <c r="D94" s="106" t="str">
        <f t="shared" si="3"/>
        <v/>
      </c>
      <c r="E94" s="21"/>
      <c r="F94" s="113" t="str">
        <f t="shared" si="4"/>
        <v/>
      </c>
      <c r="G94" s="113" t="str">
        <f t="shared" si="5"/>
        <v/>
      </c>
      <c r="H94" s="23"/>
      <c r="L94" s="23"/>
      <c r="M94" s="23"/>
      <c r="N94" s="55"/>
    </row>
    <row r="95" spans="1:14" x14ac:dyDescent="0.25">
      <c r="A95" s="25" t="s">
        <v>135</v>
      </c>
      <c r="B95" s="21" t="s">
        <v>1453</v>
      </c>
      <c r="C95" s="106"/>
      <c r="D95" s="106" t="str">
        <f t="shared" si="3"/>
        <v/>
      </c>
      <c r="E95" s="21"/>
      <c r="F95" s="113" t="str">
        <f t="shared" si="4"/>
        <v/>
      </c>
      <c r="G95" s="113" t="str">
        <f t="shared" si="5"/>
        <v/>
      </c>
      <c r="H95" s="23"/>
      <c r="L95" s="23"/>
      <c r="M95" s="23"/>
      <c r="N95" s="55"/>
    </row>
    <row r="96" spans="1:14" x14ac:dyDescent="0.25">
      <c r="A96" s="25" t="s">
        <v>136</v>
      </c>
      <c r="B96" s="21" t="s">
        <v>1454</v>
      </c>
      <c r="C96" s="106"/>
      <c r="D96" s="106" t="str">
        <f t="shared" si="3"/>
        <v/>
      </c>
      <c r="E96" s="21"/>
      <c r="F96" s="113" t="str">
        <f t="shared" si="4"/>
        <v/>
      </c>
      <c r="G96" s="113" t="str">
        <f t="shared" si="5"/>
        <v/>
      </c>
      <c r="H96" s="23"/>
      <c r="L96" s="23"/>
      <c r="M96" s="23"/>
      <c r="N96" s="55"/>
    </row>
    <row r="97" spans="1:14" x14ac:dyDescent="0.25">
      <c r="A97" s="25" t="s">
        <v>137</v>
      </c>
      <c r="B97" s="21" t="s">
        <v>1455</v>
      </c>
      <c r="C97" s="106">
        <v>500</v>
      </c>
      <c r="D97" s="106" t="str">
        <f t="shared" si="3"/>
        <v/>
      </c>
      <c r="E97" s="21"/>
      <c r="F97" s="113">
        <f t="shared" si="4"/>
        <v>0.18181818181818182</v>
      </c>
      <c r="G97" s="113" t="str">
        <f t="shared" si="5"/>
        <v/>
      </c>
      <c r="H97" s="23"/>
      <c r="L97" s="23"/>
      <c r="M97" s="23"/>
    </row>
    <row r="98" spans="1:14" x14ac:dyDescent="0.25">
      <c r="A98" s="25" t="s">
        <v>138</v>
      </c>
      <c r="B98" s="21" t="s">
        <v>1456</v>
      </c>
      <c r="C98" s="106">
        <v>1750</v>
      </c>
      <c r="D98" s="106" t="str">
        <f t="shared" si="3"/>
        <v/>
      </c>
      <c r="E98" s="21"/>
      <c r="F98" s="113">
        <f t="shared" si="4"/>
        <v>0.63636363636363635</v>
      </c>
      <c r="G98" s="113" t="str">
        <f t="shared" si="5"/>
        <v/>
      </c>
      <c r="H98" s="23"/>
      <c r="L98" s="23"/>
      <c r="M98" s="23"/>
    </row>
    <row r="99" spans="1:14" x14ac:dyDescent="0.25">
      <c r="A99" s="25" t="s">
        <v>139</v>
      </c>
      <c r="B99" s="21" t="s">
        <v>1457</v>
      </c>
      <c r="C99" s="106">
        <v>500</v>
      </c>
      <c r="D99" s="106" t="str">
        <f t="shared" si="3"/>
        <v/>
      </c>
      <c r="E99" s="21"/>
      <c r="F99" s="113">
        <f t="shared" si="4"/>
        <v>0.18181818181818182</v>
      </c>
      <c r="G99" s="113" t="str">
        <f t="shared" si="5"/>
        <v/>
      </c>
      <c r="H99" s="23"/>
      <c r="L99" s="23"/>
      <c r="M99" s="23"/>
    </row>
    <row r="100" spans="1:14" x14ac:dyDescent="0.25">
      <c r="A100" s="25" t="s">
        <v>140</v>
      </c>
      <c r="B100" s="59" t="s">
        <v>91</v>
      </c>
      <c r="C100" s="108">
        <f>SUM(C93:C99)</f>
        <v>2750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c r="D102" s="108" t="str">
        <f>IF($D$89="ND2","ND2","")</f>
        <v/>
      </c>
      <c r="E102" s="42"/>
      <c r="F102" s="113" t="str">
        <f>IF($C$100=0,"",IF(C102="","",IF(C102="","",C102/$C$100)))</f>
        <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c r="D104" s="108" t="str">
        <f>IF($D$89="ND2","ND2","")</f>
        <v/>
      </c>
      <c r="E104" s="42"/>
      <c r="F104" s="113" t="str">
        <f>IF($C$100=0,"",IF(C104="","",IF(C104="","",C104/$C$100)))</f>
        <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3106.3650049000003</v>
      </c>
      <c r="D112" s="106">
        <v>3106.3650049000003</v>
      </c>
      <c r="E112" s="51"/>
      <c r="F112" s="113">
        <f t="shared" ref="F112:F129" si="6">IF($C$130=0,"",IF(C112="[for completion]","",IF(C112="","",C112/$C$130)))</f>
        <v>1</v>
      </c>
      <c r="G112" s="113">
        <f t="shared" ref="G112:G129" si="7">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6"/>
        <v/>
      </c>
      <c r="G113" s="113" t="str">
        <f t="shared" si="7"/>
        <v/>
      </c>
      <c r="I113" s="25"/>
      <c r="J113" s="25"/>
      <c r="K113" s="25"/>
      <c r="L113" s="42" t="s">
        <v>1461</v>
      </c>
      <c r="M113" s="23"/>
      <c r="N113" s="23"/>
    </row>
    <row r="114" spans="1:14" s="61" customFormat="1" x14ac:dyDescent="0.25">
      <c r="A114" s="25" t="s">
        <v>158</v>
      </c>
      <c r="B114" s="42" t="s">
        <v>165</v>
      </c>
      <c r="C114" s="106"/>
      <c r="D114" s="106"/>
      <c r="E114" s="51"/>
      <c r="F114" s="113" t="str">
        <f t="shared" si="6"/>
        <v/>
      </c>
      <c r="G114" s="113" t="str">
        <f t="shared" si="7"/>
        <v/>
      </c>
      <c r="I114" s="25"/>
      <c r="J114" s="25"/>
      <c r="K114" s="25"/>
      <c r="L114" s="42" t="s">
        <v>165</v>
      </c>
      <c r="M114" s="23"/>
      <c r="N114" s="23"/>
    </row>
    <row r="115" spans="1:14" s="61" customFormat="1" x14ac:dyDescent="0.25">
      <c r="A115" s="25" t="s">
        <v>159</v>
      </c>
      <c r="B115" s="42" t="s">
        <v>1462</v>
      </c>
      <c r="C115" s="106"/>
      <c r="D115" s="106"/>
      <c r="E115" s="51"/>
      <c r="F115" s="113" t="str">
        <f t="shared" si="6"/>
        <v/>
      </c>
      <c r="G115" s="113" t="str">
        <f t="shared" si="7"/>
        <v/>
      </c>
      <c r="I115" s="25"/>
      <c r="J115" s="25"/>
      <c r="K115" s="25"/>
      <c r="L115" s="42" t="s">
        <v>1462</v>
      </c>
      <c r="M115" s="23"/>
      <c r="N115" s="23"/>
    </row>
    <row r="116" spans="1:14" s="61" customFormat="1" x14ac:dyDescent="0.25">
      <c r="A116" s="25" t="s">
        <v>161</v>
      </c>
      <c r="B116" s="42" t="s">
        <v>1463</v>
      </c>
      <c r="C116" s="106"/>
      <c r="D116" s="106"/>
      <c r="E116" s="51"/>
      <c r="F116" s="113" t="str">
        <f t="shared" si="6"/>
        <v/>
      </c>
      <c r="G116" s="113" t="str">
        <f t="shared" si="7"/>
        <v/>
      </c>
      <c r="I116" s="25"/>
      <c r="J116" s="25"/>
      <c r="K116" s="25"/>
      <c r="L116" s="42" t="s">
        <v>1463</v>
      </c>
      <c r="M116" s="23"/>
      <c r="N116" s="23"/>
    </row>
    <row r="117" spans="1:14" s="61" customFormat="1" x14ac:dyDescent="0.25">
      <c r="A117" s="25" t="s">
        <v>162</v>
      </c>
      <c r="B117" s="42" t="s">
        <v>167</v>
      </c>
      <c r="C117" s="106"/>
      <c r="D117" s="106"/>
      <c r="E117" s="42"/>
      <c r="F117" s="113" t="str">
        <f t="shared" si="6"/>
        <v/>
      </c>
      <c r="G117" s="113" t="str">
        <f t="shared" si="7"/>
        <v/>
      </c>
      <c r="I117" s="25"/>
      <c r="J117" s="25"/>
      <c r="K117" s="25"/>
      <c r="L117" s="42" t="s">
        <v>167</v>
      </c>
      <c r="M117" s="23"/>
      <c r="N117" s="23"/>
    </row>
    <row r="118" spans="1:14" x14ac:dyDescent="0.25">
      <c r="A118" s="25" t="s">
        <v>163</v>
      </c>
      <c r="B118" s="42" t="s">
        <v>169</v>
      </c>
      <c r="C118" s="106"/>
      <c r="D118" s="106"/>
      <c r="E118" s="42"/>
      <c r="F118" s="113" t="str">
        <f t="shared" si="6"/>
        <v/>
      </c>
      <c r="G118" s="113" t="str">
        <f t="shared" si="7"/>
        <v/>
      </c>
      <c r="L118" s="42" t="s">
        <v>169</v>
      </c>
      <c r="M118" s="23"/>
    </row>
    <row r="119" spans="1:14" x14ac:dyDescent="0.25">
      <c r="A119" s="25" t="s">
        <v>164</v>
      </c>
      <c r="B119" s="42" t="s">
        <v>1464</v>
      </c>
      <c r="C119" s="106"/>
      <c r="D119" s="106"/>
      <c r="E119" s="42"/>
      <c r="F119" s="113" t="str">
        <f t="shared" si="6"/>
        <v/>
      </c>
      <c r="G119" s="113" t="str">
        <f t="shared" si="7"/>
        <v/>
      </c>
      <c r="L119" s="42" t="s">
        <v>1464</v>
      </c>
      <c r="M119" s="23"/>
    </row>
    <row r="120" spans="1:14" x14ac:dyDescent="0.25">
      <c r="A120" s="25" t="s">
        <v>166</v>
      </c>
      <c r="B120" s="42" t="s">
        <v>171</v>
      </c>
      <c r="C120" s="106"/>
      <c r="D120" s="106"/>
      <c r="E120" s="42"/>
      <c r="F120" s="113" t="str">
        <f t="shared" si="6"/>
        <v/>
      </c>
      <c r="G120" s="113" t="str">
        <f t="shared" si="7"/>
        <v/>
      </c>
      <c r="L120" s="42" t="s">
        <v>171</v>
      </c>
      <c r="M120" s="23"/>
    </row>
    <row r="121" spans="1:14" x14ac:dyDescent="0.25">
      <c r="A121" s="25" t="s">
        <v>168</v>
      </c>
      <c r="B121" s="25" t="s">
        <v>2543</v>
      </c>
      <c r="C121" s="106"/>
      <c r="D121" s="106"/>
      <c r="F121" s="113" t="str">
        <f t="shared" si="6"/>
        <v/>
      </c>
      <c r="G121" s="113" t="str">
        <f t="shared" si="7"/>
        <v/>
      </c>
      <c r="L121" s="42"/>
      <c r="M121" s="23"/>
    </row>
    <row r="122" spans="1:14" x14ac:dyDescent="0.25">
      <c r="A122" s="25" t="s">
        <v>170</v>
      </c>
      <c r="B122" s="42" t="s">
        <v>1471</v>
      </c>
      <c r="C122" s="106"/>
      <c r="D122" s="106"/>
      <c r="E122" s="42"/>
      <c r="F122" s="113" t="str">
        <f t="shared" si="6"/>
        <v/>
      </c>
      <c r="G122" s="113" t="str">
        <f t="shared" si="7"/>
        <v/>
      </c>
      <c r="L122" s="42" t="s">
        <v>173</v>
      </c>
      <c r="M122" s="23"/>
    </row>
    <row r="123" spans="1:14" x14ac:dyDescent="0.25">
      <c r="A123" s="25" t="s">
        <v>172</v>
      </c>
      <c r="B123" s="42" t="s">
        <v>173</v>
      </c>
      <c r="C123" s="106"/>
      <c r="D123" s="106"/>
      <c r="E123" s="42"/>
      <c r="F123" s="113" t="str">
        <f t="shared" si="6"/>
        <v/>
      </c>
      <c r="G123" s="113" t="str">
        <f t="shared" si="7"/>
        <v/>
      </c>
      <c r="L123" s="42" t="s">
        <v>160</v>
      </c>
      <c r="M123" s="23"/>
    </row>
    <row r="124" spans="1:14" x14ac:dyDescent="0.25">
      <c r="A124" s="25" t="s">
        <v>174</v>
      </c>
      <c r="B124" s="42" t="s">
        <v>160</v>
      </c>
      <c r="C124" s="106"/>
      <c r="D124" s="106"/>
      <c r="E124" s="42"/>
      <c r="F124" s="113" t="str">
        <f t="shared" si="6"/>
        <v/>
      </c>
      <c r="G124" s="113" t="str">
        <f t="shared" si="7"/>
        <v/>
      </c>
      <c r="L124" s="21" t="s">
        <v>1466</v>
      </c>
      <c r="M124" s="23"/>
    </row>
    <row r="125" spans="1:14" x14ac:dyDescent="0.25">
      <c r="A125" s="25" t="s">
        <v>176</v>
      </c>
      <c r="B125" s="21" t="s">
        <v>1466</v>
      </c>
      <c r="C125" s="106"/>
      <c r="D125" s="106"/>
      <c r="E125" s="42"/>
      <c r="F125" s="113" t="str">
        <f t="shared" si="6"/>
        <v/>
      </c>
      <c r="G125" s="113" t="str">
        <f t="shared" si="7"/>
        <v/>
      </c>
      <c r="L125" s="42" t="s">
        <v>175</v>
      </c>
      <c r="M125" s="23"/>
    </row>
    <row r="126" spans="1:14" x14ac:dyDescent="0.25">
      <c r="A126" s="25" t="s">
        <v>178</v>
      </c>
      <c r="B126" s="42" t="s">
        <v>175</v>
      </c>
      <c r="C126" s="106"/>
      <c r="D126" s="106"/>
      <c r="E126" s="42"/>
      <c r="F126" s="113" t="str">
        <f t="shared" si="6"/>
        <v/>
      </c>
      <c r="G126" s="113" t="str">
        <f t="shared" si="7"/>
        <v/>
      </c>
      <c r="H126" s="55"/>
      <c r="L126" s="42" t="s">
        <v>177</v>
      </c>
      <c r="M126" s="23"/>
    </row>
    <row r="127" spans="1:14" x14ac:dyDescent="0.25">
      <c r="A127" s="25" t="s">
        <v>179</v>
      </c>
      <c r="B127" s="42" t="s">
        <v>177</v>
      </c>
      <c r="C127" s="106"/>
      <c r="D127" s="106"/>
      <c r="E127" s="42"/>
      <c r="F127" s="113" t="str">
        <f t="shared" si="6"/>
        <v/>
      </c>
      <c r="G127" s="113" t="str">
        <f t="shared" si="7"/>
        <v/>
      </c>
      <c r="H127" s="23"/>
      <c r="L127" s="42" t="s">
        <v>1465</v>
      </c>
      <c r="M127" s="23"/>
    </row>
    <row r="128" spans="1:14" x14ac:dyDescent="0.25">
      <c r="A128" s="25" t="s">
        <v>1467</v>
      </c>
      <c r="B128" s="42" t="s">
        <v>1465</v>
      </c>
      <c r="C128" s="106"/>
      <c r="D128" s="106"/>
      <c r="E128" s="42"/>
      <c r="F128" s="113" t="str">
        <f t="shared" si="6"/>
        <v/>
      </c>
      <c r="G128" s="113" t="str">
        <f t="shared" si="7"/>
        <v/>
      </c>
      <c r="H128" s="23"/>
      <c r="L128" s="23"/>
      <c r="M128" s="23"/>
    </row>
    <row r="129" spans="1:14" x14ac:dyDescent="0.25">
      <c r="A129" s="25" t="s">
        <v>1470</v>
      </c>
      <c r="B129" s="42" t="s">
        <v>89</v>
      </c>
      <c r="C129" s="106"/>
      <c r="D129" s="106"/>
      <c r="E129" s="42"/>
      <c r="F129" s="113" t="str">
        <f t="shared" si="6"/>
        <v/>
      </c>
      <c r="G129" s="113" t="str">
        <f t="shared" si="7"/>
        <v/>
      </c>
      <c r="H129" s="23"/>
      <c r="L129" s="23"/>
      <c r="M129" s="23"/>
    </row>
    <row r="130" spans="1:14" outlineLevel="1" x14ac:dyDescent="0.25">
      <c r="A130" s="25" t="s">
        <v>2544</v>
      </c>
      <c r="B130" s="59" t="s">
        <v>91</v>
      </c>
      <c r="C130" s="106">
        <f>SUM(C112:C129)</f>
        <v>3106.3650049000003</v>
      </c>
      <c r="D130" s="106">
        <f>SUM(D112:D129)</f>
        <v>3106.3650049000003</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8">IF($C$129=0,"",IF(C131="","",IF(C131="","",C131/$C$129)))</f>
        <v/>
      </c>
      <c r="G131" s="113" t="str">
        <f t="shared" ref="G131:G136" si="9">IF($D$129=0,"",IF(D131="","",IF(D131="","",D131/$D$129)))</f>
        <v/>
      </c>
      <c r="H131" s="23"/>
      <c r="L131" s="23"/>
      <c r="M131" s="23"/>
    </row>
    <row r="132" spans="1:14" outlineLevel="1" x14ac:dyDescent="0.25">
      <c r="A132" s="25" t="s">
        <v>181</v>
      </c>
      <c r="B132" s="54" t="s">
        <v>93</v>
      </c>
      <c r="C132" s="106"/>
      <c r="D132" s="106"/>
      <c r="E132" s="42"/>
      <c r="F132" s="113" t="str">
        <f t="shared" si="8"/>
        <v/>
      </c>
      <c r="G132" s="113" t="str">
        <f t="shared" si="9"/>
        <v/>
      </c>
      <c r="H132" s="23"/>
      <c r="L132" s="23"/>
      <c r="M132" s="23"/>
    </row>
    <row r="133" spans="1:14" outlineLevel="1" x14ac:dyDescent="0.25">
      <c r="A133" s="25" t="s">
        <v>182</v>
      </c>
      <c r="B133" s="54" t="s">
        <v>93</v>
      </c>
      <c r="C133" s="106"/>
      <c r="D133" s="106"/>
      <c r="E133" s="42"/>
      <c r="F133" s="113" t="str">
        <f t="shared" si="8"/>
        <v/>
      </c>
      <c r="G133" s="113" t="str">
        <f t="shared" si="9"/>
        <v/>
      </c>
      <c r="H133" s="23"/>
      <c r="L133" s="23"/>
      <c r="M133" s="23"/>
    </row>
    <row r="134" spans="1:14" outlineLevel="1" x14ac:dyDescent="0.25">
      <c r="A134" s="25" t="s">
        <v>183</v>
      </c>
      <c r="B134" s="54" t="s">
        <v>93</v>
      </c>
      <c r="C134" s="106"/>
      <c r="D134" s="106"/>
      <c r="E134" s="42"/>
      <c r="F134" s="113" t="str">
        <f t="shared" si="8"/>
        <v/>
      </c>
      <c r="G134" s="113" t="str">
        <f t="shared" si="9"/>
        <v/>
      </c>
      <c r="H134" s="23"/>
      <c r="L134" s="23"/>
      <c r="M134" s="23"/>
    </row>
    <row r="135" spans="1:14" outlineLevel="1" x14ac:dyDescent="0.25">
      <c r="A135" s="25" t="s">
        <v>184</v>
      </c>
      <c r="B135" s="54" t="s">
        <v>93</v>
      </c>
      <c r="C135" s="106"/>
      <c r="D135" s="106"/>
      <c r="E135" s="42"/>
      <c r="F135" s="113" t="str">
        <f t="shared" si="8"/>
        <v/>
      </c>
      <c r="G135" s="113" t="str">
        <f t="shared" si="9"/>
        <v/>
      </c>
      <c r="H135" s="23"/>
      <c r="L135" s="23"/>
      <c r="M135" s="23"/>
    </row>
    <row r="136" spans="1:14" outlineLevel="1" x14ac:dyDescent="0.25">
      <c r="A136" s="25" t="s">
        <v>185</v>
      </c>
      <c r="B136" s="54" t="s">
        <v>93</v>
      </c>
      <c r="C136" s="106"/>
      <c r="D136" s="106"/>
      <c r="E136" s="42"/>
      <c r="F136" s="113" t="str">
        <f t="shared" si="8"/>
        <v/>
      </c>
      <c r="G136" s="113" t="str">
        <f t="shared" si="9"/>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2750</v>
      </c>
      <c r="D138" s="106">
        <v>2750</v>
      </c>
      <c r="E138" s="51"/>
      <c r="F138" s="113">
        <f t="shared" ref="F138:F155" si="10">IF($C$156=0,"",IF(C138="[for completion]","",IF(C138="","",C138/$C$156)))</f>
        <v>1</v>
      </c>
      <c r="G138" s="113">
        <f t="shared" ref="G138:G155" si="11">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0"/>
        <v/>
      </c>
      <c r="G139" s="113" t="str">
        <f t="shared" si="11"/>
        <v/>
      </c>
      <c r="H139" s="23"/>
      <c r="I139" s="25"/>
      <c r="J139" s="25"/>
      <c r="K139" s="25"/>
      <c r="L139" s="23"/>
      <c r="M139" s="23"/>
      <c r="N139" s="23"/>
    </row>
    <row r="140" spans="1:14" s="61" customFormat="1" x14ac:dyDescent="0.25">
      <c r="A140" s="25" t="s">
        <v>189</v>
      </c>
      <c r="B140" s="42" t="s">
        <v>165</v>
      </c>
      <c r="C140" s="106"/>
      <c r="D140" s="106"/>
      <c r="E140" s="51"/>
      <c r="F140" s="113" t="str">
        <f t="shared" si="10"/>
        <v/>
      </c>
      <c r="G140" s="113" t="str">
        <f t="shared" si="11"/>
        <v/>
      </c>
      <c r="H140" s="23"/>
      <c r="I140" s="25"/>
      <c r="J140" s="25"/>
      <c r="K140" s="25"/>
      <c r="L140" s="23"/>
      <c r="M140" s="23"/>
      <c r="N140" s="23"/>
    </row>
    <row r="141" spans="1:14" s="61" customFormat="1" x14ac:dyDescent="0.25">
      <c r="A141" s="25" t="s">
        <v>190</v>
      </c>
      <c r="B141" s="42" t="s">
        <v>1462</v>
      </c>
      <c r="C141" s="106"/>
      <c r="D141" s="106"/>
      <c r="E141" s="51"/>
      <c r="F141" s="113" t="str">
        <f t="shared" si="10"/>
        <v/>
      </c>
      <c r="G141" s="113" t="str">
        <f t="shared" si="11"/>
        <v/>
      </c>
      <c r="H141" s="23"/>
      <c r="I141" s="25"/>
      <c r="J141" s="25"/>
      <c r="K141" s="25"/>
      <c r="L141" s="23"/>
      <c r="M141" s="23"/>
      <c r="N141" s="23"/>
    </row>
    <row r="142" spans="1:14" s="61" customFormat="1" x14ac:dyDescent="0.25">
      <c r="A142" s="25" t="s">
        <v>191</v>
      </c>
      <c r="B142" s="42" t="s">
        <v>1463</v>
      </c>
      <c r="C142" s="106"/>
      <c r="D142" s="106"/>
      <c r="E142" s="51"/>
      <c r="F142" s="113" t="str">
        <f t="shared" si="10"/>
        <v/>
      </c>
      <c r="G142" s="113" t="str">
        <f t="shared" si="11"/>
        <v/>
      </c>
      <c r="H142" s="23"/>
      <c r="I142" s="25"/>
      <c r="J142" s="25"/>
      <c r="K142" s="25"/>
      <c r="L142" s="23"/>
      <c r="M142" s="23"/>
      <c r="N142" s="23"/>
    </row>
    <row r="143" spans="1:14" s="61" customFormat="1" x14ac:dyDescent="0.25">
      <c r="A143" s="25" t="s">
        <v>192</v>
      </c>
      <c r="B143" s="42" t="s">
        <v>167</v>
      </c>
      <c r="C143" s="106"/>
      <c r="D143" s="106"/>
      <c r="E143" s="42"/>
      <c r="F143" s="113" t="str">
        <f t="shared" si="10"/>
        <v/>
      </c>
      <c r="G143" s="113" t="str">
        <f t="shared" si="11"/>
        <v/>
      </c>
      <c r="H143" s="23"/>
      <c r="I143" s="25"/>
      <c r="J143" s="25"/>
      <c r="K143" s="25"/>
      <c r="L143" s="23"/>
      <c r="M143" s="23"/>
      <c r="N143" s="23"/>
    </row>
    <row r="144" spans="1:14" x14ac:dyDescent="0.25">
      <c r="A144" s="25" t="s">
        <v>193</v>
      </c>
      <c r="B144" s="42" t="s">
        <v>169</v>
      </c>
      <c r="C144" s="106"/>
      <c r="D144" s="106"/>
      <c r="E144" s="42"/>
      <c r="F144" s="113" t="str">
        <f t="shared" si="10"/>
        <v/>
      </c>
      <c r="G144" s="113" t="str">
        <f t="shared" si="11"/>
        <v/>
      </c>
      <c r="H144" s="23"/>
      <c r="L144" s="23"/>
      <c r="M144" s="23"/>
    </row>
    <row r="145" spans="1:14" x14ac:dyDescent="0.25">
      <c r="A145" s="25" t="s">
        <v>194</v>
      </c>
      <c r="B145" s="42" t="s">
        <v>1464</v>
      </c>
      <c r="C145" s="106"/>
      <c r="D145" s="106"/>
      <c r="E145" s="42"/>
      <c r="F145" s="113" t="str">
        <f t="shared" si="10"/>
        <v/>
      </c>
      <c r="G145" s="113" t="str">
        <f t="shared" si="11"/>
        <v/>
      </c>
      <c r="H145" s="23"/>
      <c r="L145" s="23"/>
      <c r="M145" s="23"/>
      <c r="N145" s="55"/>
    </row>
    <row r="146" spans="1:14" x14ac:dyDescent="0.25">
      <c r="A146" s="25" t="s">
        <v>195</v>
      </c>
      <c r="B146" s="42" t="s">
        <v>171</v>
      </c>
      <c r="C146" s="106"/>
      <c r="D146" s="106"/>
      <c r="E146" s="42"/>
      <c r="F146" s="113" t="str">
        <f t="shared" si="10"/>
        <v/>
      </c>
      <c r="G146" s="113" t="str">
        <f t="shared" si="11"/>
        <v/>
      </c>
      <c r="H146" s="23"/>
      <c r="L146" s="23"/>
      <c r="M146" s="23"/>
      <c r="N146" s="55"/>
    </row>
    <row r="147" spans="1:14" x14ac:dyDescent="0.25">
      <c r="A147" s="25" t="s">
        <v>196</v>
      </c>
      <c r="B147" s="25" t="s">
        <v>2543</v>
      </c>
      <c r="C147" s="106"/>
      <c r="D147" s="106"/>
      <c r="F147" s="113" t="str">
        <f t="shared" si="10"/>
        <v/>
      </c>
      <c r="G147" s="113" t="str">
        <f t="shared" si="11"/>
        <v/>
      </c>
      <c r="H147" s="23"/>
      <c r="L147" s="23"/>
      <c r="M147" s="23"/>
      <c r="N147" s="55"/>
    </row>
    <row r="148" spans="1:14" x14ac:dyDescent="0.25">
      <c r="A148" s="25" t="s">
        <v>197</v>
      </c>
      <c r="B148" s="42" t="s">
        <v>1471</v>
      </c>
      <c r="C148" s="106"/>
      <c r="D148" s="106"/>
      <c r="E148" s="42"/>
      <c r="F148" s="113" t="str">
        <f t="shared" si="10"/>
        <v/>
      </c>
      <c r="G148" s="113" t="str">
        <f t="shared" si="11"/>
        <v/>
      </c>
      <c r="H148" s="23"/>
      <c r="L148" s="23"/>
      <c r="M148" s="23"/>
      <c r="N148" s="55"/>
    </row>
    <row r="149" spans="1:14" x14ac:dyDescent="0.25">
      <c r="A149" s="25" t="s">
        <v>198</v>
      </c>
      <c r="B149" s="42" t="s">
        <v>173</v>
      </c>
      <c r="C149" s="106"/>
      <c r="D149" s="106"/>
      <c r="E149" s="42"/>
      <c r="F149" s="113" t="str">
        <f t="shared" si="10"/>
        <v/>
      </c>
      <c r="G149" s="113" t="str">
        <f t="shared" si="11"/>
        <v/>
      </c>
      <c r="H149" s="23"/>
      <c r="L149" s="23"/>
      <c r="M149" s="23"/>
      <c r="N149" s="55"/>
    </row>
    <row r="150" spans="1:14" x14ac:dyDescent="0.25">
      <c r="A150" s="25" t="s">
        <v>199</v>
      </c>
      <c r="B150" s="42" t="s">
        <v>160</v>
      </c>
      <c r="C150" s="106"/>
      <c r="D150" s="106"/>
      <c r="E150" s="42"/>
      <c r="F150" s="113" t="str">
        <f t="shared" si="10"/>
        <v/>
      </c>
      <c r="G150" s="113" t="str">
        <f t="shared" si="11"/>
        <v/>
      </c>
      <c r="H150" s="23"/>
      <c r="L150" s="23"/>
      <c r="M150" s="23"/>
      <c r="N150" s="55"/>
    </row>
    <row r="151" spans="1:14" x14ac:dyDescent="0.25">
      <c r="A151" s="25" t="s">
        <v>200</v>
      </c>
      <c r="B151" s="21" t="s">
        <v>1466</v>
      </c>
      <c r="C151" s="106"/>
      <c r="D151" s="106"/>
      <c r="E151" s="42"/>
      <c r="F151" s="113" t="str">
        <f t="shared" si="10"/>
        <v/>
      </c>
      <c r="G151" s="113" t="str">
        <f t="shared" si="11"/>
        <v/>
      </c>
      <c r="H151" s="23"/>
      <c r="L151" s="23"/>
      <c r="M151" s="23"/>
      <c r="N151" s="55"/>
    </row>
    <row r="152" spans="1:14" x14ac:dyDescent="0.25">
      <c r="A152" s="25" t="s">
        <v>201</v>
      </c>
      <c r="B152" s="42" t="s">
        <v>175</v>
      </c>
      <c r="C152" s="106"/>
      <c r="D152" s="106"/>
      <c r="E152" s="42"/>
      <c r="F152" s="113" t="str">
        <f t="shared" si="10"/>
        <v/>
      </c>
      <c r="G152" s="113" t="str">
        <f t="shared" si="11"/>
        <v/>
      </c>
      <c r="H152" s="23"/>
      <c r="L152" s="23"/>
      <c r="M152" s="23"/>
      <c r="N152" s="55"/>
    </row>
    <row r="153" spans="1:14" x14ac:dyDescent="0.25">
      <c r="A153" s="25" t="s">
        <v>202</v>
      </c>
      <c r="B153" s="42" t="s">
        <v>177</v>
      </c>
      <c r="C153" s="106"/>
      <c r="D153" s="106"/>
      <c r="E153" s="42"/>
      <c r="F153" s="113" t="str">
        <f t="shared" si="10"/>
        <v/>
      </c>
      <c r="G153" s="113" t="str">
        <f t="shared" si="11"/>
        <v/>
      </c>
      <c r="H153" s="23"/>
      <c r="L153" s="23"/>
      <c r="M153" s="23"/>
      <c r="N153" s="55"/>
    </row>
    <row r="154" spans="1:14" x14ac:dyDescent="0.25">
      <c r="A154" s="25" t="s">
        <v>1468</v>
      </c>
      <c r="B154" s="42" t="s">
        <v>1465</v>
      </c>
      <c r="C154" s="106"/>
      <c r="D154" s="106"/>
      <c r="E154" s="42"/>
      <c r="F154" s="113" t="str">
        <f t="shared" si="10"/>
        <v/>
      </c>
      <c r="G154" s="113" t="str">
        <f t="shared" si="11"/>
        <v/>
      </c>
      <c r="H154" s="23"/>
      <c r="L154" s="23"/>
      <c r="M154" s="23"/>
      <c r="N154" s="55"/>
    </row>
    <row r="155" spans="1:14" x14ac:dyDescent="0.25">
      <c r="A155" s="25" t="s">
        <v>1472</v>
      </c>
      <c r="B155" s="42" t="s">
        <v>89</v>
      </c>
      <c r="C155" s="106"/>
      <c r="D155" s="106"/>
      <c r="E155" s="42"/>
      <c r="F155" s="113" t="str">
        <f t="shared" si="10"/>
        <v/>
      </c>
      <c r="G155" s="113" t="str">
        <f t="shared" si="11"/>
        <v/>
      </c>
      <c r="H155" s="23"/>
      <c r="L155" s="23"/>
      <c r="M155" s="23"/>
      <c r="N155" s="55"/>
    </row>
    <row r="156" spans="1:14" outlineLevel="1" x14ac:dyDescent="0.25">
      <c r="A156" s="25" t="s">
        <v>2545</v>
      </c>
      <c r="B156" s="59" t="s">
        <v>91</v>
      </c>
      <c r="C156" s="106">
        <f>SUM(C138:C155)</f>
        <v>2750</v>
      </c>
      <c r="D156" s="106">
        <f>SUM(D138:D155)</f>
        <v>2750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2">IF($C$156=0,"",IF(C157="[for completion]","",IF(C157="","",C157/$C$156)))</f>
        <v/>
      </c>
      <c r="G157" s="113" t="str">
        <f t="shared" ref="G157:G162" si="13">IF($D$156=0,"",IF(D157="[for completion]","",IF(D157="","",D157/$D$156)))</f>
        <v/>
      </c>
      <c r="H157" s="23"/>
      <c r="L157" s="23"/>
      <c r="M157" s="23"/>
      <c r="N157" s="55"/>
    </row>
    <row r="158" spans="1:14" outlineLevel="1" x14ac:dyDescent="0.25">
      <c r="A158" s="25" t="s">
        <v>204</v>
      </c>
      <c r="B158" s="54" t="s">
        <v>93</v>
      </c>
      <c r="C158" s="106"/>
      <c r="D158" s="106"/>
      <c r="E158" s="42"/>
      <c r="F158" s="113" t="str">
        <f t="shared" si="12"/>
        <v/>
      </c>
      <c r="G158" s="113" t="str">
        <f t="shared" si="13"/>
        <v/>
      </c>
      <c r="H158" s="23"/>
      <c r="L158" s="23"/>
      <c r="M158" s="23"/>
      <c r="N158" s="55"/>
    </row>
    <row r="159" spans="1:14" outlineLevel="1" x14ac:dyDescent="0.25">
      <c r="A159" s="25" t="s">
        <v>205</v>
      </c>
      <c r="B159" s="54" t="s">
        <v>93</v>
      </c>
      <c r="C159" s="106"/>
      <c r="D159" s="106"/>
      <c r="E159" s="42"/>
      <c r="F159" s="113" t="str">
        <f t="shared" si="12"/>
        <v/>
      </c>
      <c r="G159" s="113" t="str">
        <f t="shared" si="13"/>
        <v/>
      </c>
      <c r="H159" s="23"/>
      <c r="L159" s="23"/>
      <c r="M159" s="23"/>
      <c r="N159" s="55"/>
    </row>
    <row r="160" spans="1:14" outlineLevel="1" x14ac:dyDescent="0.25">
      <c r="A160" s="25" t="s">
        <v>206</v>
      </c>
      <c r="B160" s="54" t="s">
        <v>93</v>
      </c>
      <c r="C160" s="106"/>
      <c r="D160" s="106"/>
      <c r="E160" s="42"/>
      <c r="F160" s="113" t="str">
        <f t="shared" si="12"/>
        <v/>
      </c>
      <c r="G160" s="113" t="str">
        <f t="shared" si="13"/>
        <v/>
      </c>
      <c r="H160" s="23"/>
      <c r="L160" s="23"/>
      <c r="M160" s="23"/>
      <c r="N160" s="55"/>
    </row>
    <row r="161" spans="1:14" outlineLevel="1" x14ac:dyDescent="0.25">
      <c r="A161" s="25" t="s">
        <v>207</v>
      </c>
      <c r="B161" s="54" t="s">
        <v>93</v>
      </c>
      <c r="C161" s="106"/>
      <c r="D161" s="106"/>
      <c r="E161" s="42"/>
      <c r="F161" s="113" t="str">
        <f t="shared" si="12"/>
        <v/>
      </c>
      <c r="G161" s="113" t="str">
        <f t="shared" si="13"/>
        <v/>
      </c>
      <c r="H161" s="23"/>
      <c r="L161" s="23"/>
      <c r="M161" s="23"/>
      <c r="N161" s="55"/>
    </row>
    <row r="162" spans="1:14" outlineLevel="1" x14ac:dyDescent="0.25">
      <c r="A162" s="25" t="s">
        <v>208</v>
      </c>
      <c r="B162" s="54" t="s">
        <v>93</v>
      </c>
      <c r="C162" s="106"/>
      <c r="D162" s="106"/>
      <c r="E162" s="42"/>
      <c r="F162" s="113" t="str">
        <f t="shared" si="12"/>
        <v/>
      </c>
      <c r="G162" s="113" t="str">
        <f t="shared" si="13"/>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2500</v>
      </c>
      <c r="D164" s="106">
        <v>2500</v>
      </c>
      <c r="E164" s="63"/>
      <c r="F164" s="113">
        <f>IF($C$167=0,"",IF(C164="[for completion]","",IF(C164="","",C164/$C$167)))</f>
        <v>0.90909090909090906</v>
      </c>
      <c r="G164" s="113">
        <f>IF($D$167=0,"",IF(D164="[for completion]","",IF(D164="","",D164/$D$167)))</f>
        <v>0.90909090909090906</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v>250</v>
      </c>
      <c r="D166" s="106">
        <v>250</v>
      </c>
      <c r="E166" s="63"/>
      <c r="F166" s="113">
        <f>IF($C$167=0,"",IF(C166="[for completion]","",IF(C166="","",C166/$C$167)))</f>
        <v>9.0909090909090912E-2</v>
      </c>
      <c r="G166" s="113">
        <f>IF($D$167=0,"",IF(D166="[for completion]","",IF(D166="","",D166/$D$167)))</f>
        <v>9.0909090909090912E-2</v>
      </c>
      <c r="H166" s="23"/>
      <c r="L166" s="23"/>
      <c r="M166" s="23"/>
      <c r="N166" s="55"/>
    </row>
    <row r="167" spans="1:14" x14ac:dyDescent="0.25">
      <c r="A167" s="25" t="s">
        <v>216</v>
      </c>
      <c r="B167" s="64" t="s">
        <v>91</v>
      </c>
      <c r="C167" s="116">
        <f>SUM(C164:C166)</f>
        <v>2750</v>
      </c>
      <c r="D167" s="116">
        <f>SUM(D164:D166)</f>
        <v>2750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37.390398740000002</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37.390398740000002</v>
      </c>
      <c r="E179" s="53"/>
      <c r="F179" s="114">
        <f>SUM(F174:F178)</f>
        <v>1</v>
      </c>
      <c r="G179" s="51"/>
      <c r="H179" s="23"/>
      <c r="L179" s="23"/>
      <c r="M179" s="23"/>
      <c r="N179" s="55"/>
    </row>
    <row r="180" spans="1:14" outlineLevel="1" x14ac:dyDescent="0.25">
      <c r="A180" s="25" t="s">
        <v>231</v>
      </c>
      <c r="B180" s="65" t="s">
        <v>2937</v>
      </c>
      <c r="C180" s="106"/>
      <c r="E180" s="53"/>
      <c r="F180" s="113" t="str">
        <f t="shared" ref="F180:F187" si="14">IF($C$179=0,"",IF(C180="","",C180/$C$179))</f>
        <v/>
      </c>
      <c r="G180" s="51"/>
      <c r="H180" s="23"/>
      <c r="L180" s="23"/>
      <c r="M180" s="23"/>
      <c r="N180" s="55"/>
    </row>
    <row r="181" spans="1:14" s="65" customFormat="1" ht="30" outlineLevel="1" x14ac:dyDescent="0.25">
      <c r="A181" s="25" t="s">
        <v>232</v>
      </c>
      <c r="B181" s="65" t="s">
        <v>2938</v>
      </c>
      <c r="C181" s="117"/>
      <c r="F181" s="113" t="str">
        <f t="shared" si="14"/>
        <v/>
      </c>
    </row>
    <row r="182" spans="1:14" ht="30" outlineLevel="1" x14ac:dyDescent="0.25">
      <c r="A182" s="25" t="s">
        <v>233</v>
      </c>
      <c r="B182" s="65" t="s">
        <v>2939</v>
      </c>
      <c r="C182" s="106"/>
      <c r="E182" s="53"/>
      <c r="F182" s="113" t="str">
        <f t="shared" si="14"/>
        <v/>
      </c>
      <c r="G182" s="51"/>
      <c r="H182" s="23"/>
      <c r="L182" s="23"/>
      <c r="M182" s="23"/>
      <c r="N182" s="55"/>
    </row>
    <row r="183" spans="1:14" outlineLevel="1" x14ac:dyDescent="0.25">
      <c r="A183" s="25" t="s">
        <v>234</v>
      </c>
      <c r="B183" s="65" t="s">
        <v>2940</v>
      </c>
      <c r="C183" s="106"/>
      <c r="E183" s="53"/>
      <c r="F183" s="113" t="str">
        <f t="shared" si="14"/>
        <v/>
      </c>
      <c r="G183" s="51"/>
      <c r="H183" s="23"/>
      <c r="L183" s="23"/>
      <c r="M183" s="23"/>
      <c r="N183" s="55"/>
    </row>
    <row r="184" spans="1:14" s="65" customFormat="1" outlineLevel="1" x14ac:dyDescent="0.25">
      <c r="A184" s="25" t="s">
        <v>235</v>
      </c>
      <c r="B184" s="65" t="s">
        <v>2941</v>
      </c>
      <c r="C184" s="117"/>
      <c r="F184" s="113" t="str">
        <f t="shared" si="14"/>
        <v/>
      </c>
    </row>
    <row r="185" spans="1:14" outlineLevel="1" x14ac:dyDescent="0.25">
      <c r="A185" s="25" t="s">
        <v>236</v>
      </c>
      <c r="B185" s="65" t="s">
        <v>2942</v>
      </c>
      <c r="C185" s="106"/>
      <c r="E185" s="53"/>
      <c r="F185" s="113" t="str">
        <f t="shared" si="14"/>
        <v/>
      </c>
      <c r="G185" s="51"/>
      <c r="H185" s="23"/>
      <c r="L185" s="23"/>
      <c r="M185" s="23"/>
      <c r="N185" s="55"/>
    </row>
    <row r="186" spans="1:14" outlineLevel="1" x14ac:dyDescent="0.25">
      <c r="A186" s="25" t="s">
        <v>237</v>
      </c>
      <c r="B186" s="65" t="s">
        <v>2943</v>
      </c>
      <c r="C186" s="106"/>
      <c r="E186" s="53"/>
      <c r="F186" s="113" t="str">
        <f t="shared" si="14"/>
        <v/>
      </c>
      <c r="G186" s="51"/>
      <c r="H186" s="23"/>
      <c r="L186" s="23"/>
      <c r="M186" s="23"/>
      <c r="N186" s="55"/>
    </row>
    <row r="187" spans="1:14" outlineLevel="1" x14ac:dyDescent="0.25">
      <c r="A187" s="25" t="s">
        <v>238</v>
      </c>
      <c r="B187" s="65" t="s">
        <v>2944</v>
      </c>
      <c r="C187" s="106"/>
      <c r="E187" s="53"/>
      <c r="F187" s="113" t="str">
        <f t="shared" si="14"/>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37.390398740000002</v>
      </c>
      <c r="E193" s="50"/>
      <c r="F193" s="113">
        <f t="shared" ref="F193:F206" si="15">IF($C$208=0,"",IF(C193="[for completion]","",C193/$C$208))</f>
        <v>1</v>
      </c>
      <c r="G193" s="51"/>
      <c r="H193" s="23"/>
      <c r="L193" s="23"/>
      <c r="M193" s="23"/>
      <c r="N193" s="55"/>
    </row>
    <row r="194" spans="1:14" x14ac:dyDescent="0.25">
      <c r="A194" s="25" t="s">
        <v>246</v>
      </c>
      <c r="B194" s="42" t="s">
        <v>247</v>
      </c>
      <c r="C194" s="106">
        <v>0</v>
      </c>
      <c r="E194" s="53"/>
      <c r="F194" s="113">
        <f t="shared" si="15"/>
        <v>0</v>
      </c>
      <c r="G194" s="53"/>
      <c r="H194" s="23"/>
      <c r="L194" s="23"/>
      <c r="M194" s="23"/>
      <c r="N194" s="55"/>
    </row>
    <row r="195" spans="1:14" x14ac:dyDescent="0.25">
      <c r="A195" s="25" t="s">
        <v>248</v>
      </c>
      <c r="B195" s="42" t="s">
        <v>249</v>
      </c>
      <c r="C195" s="106"/>
      <c r="E195" s="53"/>
      <c r="F195" s="113">
        <f t="shared" si="15"/>
        <v>0</v>
      </c>
      <c r="G195" s="53"/>
      <c r="H195" s="23"/>
      <c r="L195" s="23"/>
      <c r="M195" s="23"/>
      <c r="N195" s="55"/>
    </row>
    <row r="196" spans="1:14" x14ac:dyDescent="0.25">
      <c r="A196" s="25" t="s">
        <v>250</v>
      </c>
      <c r="B196" s="42" t="s">
        <v>251</v>
      </c>
      <c r="C196" s="106"/>
      <c r="E196" s="53"/>
      <c r="F196" s="113">
        <f t="shared" si="15"/>
        <v>0</v>
      </c>
      <c r="G196" s="53"/>
      <c r="H196" s="23"/>
      <c r="L196" s="23"/>
      <c r="M196" s="23"/>
      <c r="N196" s="55"/>
    </row>
    <row r="197" spans="1:14" x14ac:dyDescent="0.25">
      <c r="A197" s="25" t="s">
        <v>252</v>
      </c>
      <c r="B197" s="42" t="s">
        <v>253</v>
      </c>
      <c r="C197" s="106"/>
      <c r="E197" s="53"/>
      <c r="F197" s="113">
        <f t="shared" si="15"/>
        <v>0</v>
      </c>
      <c r="G197" s="53"/>
      <c r="H197" s="23"/>
      <c r="L197" s="23"/>
      <c r="M197" s="23"/>
      <c r="N197" s="55"/>
    </row>
    <row r="198" spans="1:14" x14ac:dyDescent="0.25">
      <c r="A198" s="25" t="s">
        <v>254</v>
      </c>
      <c r="B198" s="42" t="s">
        <v>255</v>
      </c>
      <c r="C198" s="106"/>
      <c r="E198" s="53"/>
      <c r="F198" s="113">
        <f t="shared" si="15"/>
        <v>0</v>
      </c>
      <c r="G198" s="53"/>
      <c r="H198" s="23"/>
      <c r="L198" s="23"/>
      <c r="M198" s="23"/>
      <c r="N198" s="55"/>
    </row>
    <row r="199" spans="1:14" x14ac:dyDescent="0.25">
      <c r="A199" s="25" t="s">
        <v>256</v>
      </c>
      <c r="B199" s="42" t="s">
        <v>257</v>
      </c>
      <c r="C199" s="106"/>
      <c r="E199" s="53"/>
      <c r="F199" s="113">
        <f t="shared" si="15"/>
        <v>0</v>
      </c>
      <c r="G199" s="53"/>
      <c r="H199" s="23"/>
      <c r="L199" s="23"/>
      <c r="M199" s="23"/>
      <c r="N199" s="55"/>
    </row>
    <row r="200" spans="1:14" x14ac:dyDescent="0.25">
      <c r="A200" s="25" t="s">
        <v>258</v>
      </c>
      <c r="B200" s="42" t="s">
        <v>12</v>
      </c>
      <c r="C200" s="106"/>
      <c r="E200" s="53"/>
      <c r="F200" s="113">
        <f t="shared" si="15"/>
        <v>0</v>
      </c>
      <c r="G200" s="53"/>
      <c r="H200" s="23"/>
      <c r="L200" s="23"/>
      <c r="M200" s="23"/>
      <c r="N200" s="55"/>
    </row>
    <row r="201" spans="1:14" x14ac:dyDescent="0.25">
      <c r="A201" s="25" t="s">
        <v>259</v>
      </c>
      <c r="B201" s="42" t="s">
        <v>260</v>
      </c>
      <c r="C201" s="106"/>
      <c r="E201" s="53"/>
      <c r="F201" s="113">
        <f t="shared" si="15"/>
        <v>0</v>
      </c>
      <c r="G201" s="53"/>
      <c r="H201" s="23"/>
      <c r="L201" s="23"/>
      <c r="M201" s="23"/>
      <c r="N201" s="55"/>
    </row>
    <row r="202" spans="1:14" x14ac:dyDescent="0.25">
      <c r="A202" s="25" t="s">
        <v>261</v>
      </c>
      <c r="B202" s="42" t="s">
        <v>262</v>
      </c>
      <c r="C202" s="106"/>
      <c r="E202" s="53"/>
      <c r="F202" s="113">
        <f t="shared" si="15"/>
        <v>0</v>
      </c>
      <c r="G202" s="53"/>
      <c r="H202" s="23"/>
      <c r="L202" s="23"/>
      <c r="M202" s="23"/>
      <c r="N202" s="55"/>
    </row>
    <row r="203" spans="1:14" x14ac:dyDescent="0.25">
      <c r="A203" s="25" t="s">
        <v>263</v>
      </c>
      <c r="B203" s="42" t="s">
        <v>264</v>
      </c>
      <c r="C203" s="106"/>
      <c r="E203" s="53"/>
      <c r="F203" s="113">
        <f t="shared" si="15"/>
        <v>0</v>
      </c>
      <c r="G203" s="53"/>
      <c r="H203" s="23"/>
      <c r="L203" s="23"/>
      <c r="M203" s="23"/>
      <c r="N203" s="55"/>
    </row>
    <row r="204" spans="1:14" x14ac:dyDescent="0.25">
      <c r="A204" s="25" t="s">
        <v>265</v>
      </c>
      <c r="B204" s="42" t="s">
        <v>266</v>
      </c>
      <c r="C204" s="106"/>
      <c r="E204" s="53"/>
      <c r="F204" s="113">
        <f t="shared" si="15"/>
        <v>0</v>
      </c>
      <c r="G204" s="53"/>
      <c r="H204" s="23"/>
      <c r="L204" s="23"/>
      <c r="M204" s="23"/>
      <c r="N204" s="55"/>
    </row>
    <row r="205" spans="1:14" x14ac:dyDescent="0.25">
      <c r="A205" s="25" t="s">
        <v>267</v>
      </c>
      <c r="B205" s="42" t="s">
        <v>268</v>
      </c>
      <c r="C205" s="106"/>
      <c r="E205" s="53"/>
      <c r="F205" s="113">
        <f t="shared" si="15"/>
        <v>0</v>
      </c>
      <c r="G205" s="53"/>
      <c r="H205" s="23"/>
      <c r="L205" s="23"/>
      <c r="M205" s="23"/>
      <c r="N205" s="55"/>
    </row>
    <row r="206" spans="1:14" x14ac:dyDescent="0.25">
      <c r="A206" s="25" t="s">
        <v>269</v>
      </c>
      <c r="B206" s="42" t="s">
        <v>89</v>
      </c>
      <c r="C206" s="106"/>
      <c r="E206" s="53"/>
      <c r="F206" s="113">
        <f t="shared" si="15"/>
        <v>0</v>
      </c>
      <c r="G206" s="53"/>
      <c r="H206" s="23"/>
      <c r="L206" s="23"/>
      <c r="M206" s="23"/>
      <c r="N206" s="55"/>
    </row>
    <row r="207" spans="1:14" x14ac:dyDescent="0.25">
      <c r="A207" s="25" t="s">
        <v>270</v>
      </c>
      <c r="B207" s="52" t="s">
        <v>271</v>
      </c>
      <c r="C207" s="106">
        <f>SUM(C193:C196)</f>
        <v>37.390398740000002</v>
      </c>
      <c r="E207" s="53"/>
      <c r="F207" s="113">
        <f>SUM(F193:F196)</f>
        <v>1</v>
      </c>
      <c r="G207" s="53"/>
      <c r="H207" s="23"/>
      <c r="L207" s="23"/>
      <c r="M207" s="23"/>
      <c r="N207" s="55"/>
    </row>
    <row r="208" spans="1:14" x14ac:dyDescent="0.25">
      <c r="A208" s="25" t="s">
        <v>272</v>
      </c>
      <c r="B208" s="59" t="s">
        <v>91</v>
      </c>
      <c r="C208" s="108">
        <f>SUM(C193:C206)</f>
        <v>37.390398740000002</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6">IF($C$208=0,"",IF(C209="","",C209/$C$208))</f>
        <v/>
      </c>
      <c r="G209" s="53"/>
      <c r="H209" s="23"/>
      <c r="L209" s="23"/>
      <c r="M209" s="23"/>
      <c r="N209" s="55"/>
    </row>
    <row r="210" spans="1:14" outlineLevel="1" x14ac:dyDescent="0.25">
      <c r="A210" s="25" t="s">
        <v>274</v>
      </c>
      <c r="B210" s="54" t="s">
        <v>93</v>
      </c>
      <c r="C210" s="106"/>
      <c r="E210" s="53"/>
      <c r="F210" s="113" t="str">
        <f t="shared" si="16"/>
        <v/>
      </c>
      <c r="G210" s="53"/>
      <c r="H210" s="23"/>
      <c r="L210" s="23"/>
      <c r="M210" s="23"/>
      <c r="N210" s="55"/>
    </row>
    <row r="211" spans="1:14" outlineLevel="1" x14ac:dyDescent="0.25">
      <c r="A211" s="25" t="s">
        <v>275</v>
      </c>
      <c r="B211" s="54" t="s">
        <v>93</v>
      </c>
      <c r="C211" s="106"/>
      <c r="E211" s="53"/>
      <c r="F211" s="113" t="str">
        <f t="shared" si="16"/>
        <v/>
      </c>
      <c r="G211" s="53"/>
      <c r="H211" s="23"/>
      <c r="L211" s="23"/>
      <c r="M211" s="23"/>
      <c r="N211" s="55"/>
    </row>
    <row r="212" spans="1:14" outlineLevel="1" x14ac:dyDescent="0.25">
      <c r="A212" s="25" t="s">
        <v>276</v>
      </c>
      <c r="B212" s="54" t="s">
        <v>93</v>
      </c>
      <c r="C212" s="106"/>
      <c r="E212" s="53"/>
      <c r="F212" s="113" t="str">
        <f t="shared" si="16"/>
        <v/>
      </c>
      <c r="G212" s="53"/>
      <c r="H212" s="23"/>
      <c r="L212" s="23"/>
      <c r="M212" s="23"/>
      <c r="N212" s="55"/>
    </row>
    <row r="213" spans="1:14" outlineLevel="1" x14ac:dyDescent="0.25">
      <c r="A213" s="25" t="s">
        <v>277</v>
      </c>
      <c r="B213" s="54" t="s">
        <v>93</v>
      </c>
      <c r="C213" s="106"/>
      <c r="E213" s="53"/>
      <c r="F213" s="113" t="str">
        <f t="shared" si="16"/>
        <v/>
      </c>
      <c r="G213" s="53"/>
      <c r="H213" s="23"/>
      <c r="L213" s="23"/>
      <c r="M213" s="23"/>
      <c r="N213" s="55"/>
    </row>
    <row r="214" spans="1:14" outlineLevel="1" x14ac:dyDescent="0.25">
      <c r="A214" s="25" t="s">
        <v>278</v>
      </c>
      <c r="B214" s="54" t="s">
        <v>93</v>
      </c>
      <c r="C214" s="106"/>
      <c r="E214" s="53"/>
      <c r="F214" s="113" t="str">
        <f t="shared" si="16"/>
        <v/>
      </c>
      <c r="G214" s="53"/>
      <c r="H214" s="23"/>
      <c r="L214" s="23"/>
      <c r="M214" s="23"/>
      <c r="N214" s="55"/>
    </row>
    <row r="215" spans="1:14" outlineLevel="1" x14ac:dyDescent="0.25">
      <c r="A215" s="25" t="s">
        <v>279</v>
      </c>
      <c r="B215" s="54" t="s">
        <v>93</v>
      </c>
      <c r="C215" s="106"/>
      <c r="E215" s="53"/>
      <c r="F215" s="113" t="str">
        <f t="shared" si="16"/>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7">IF($C$38=0,"",IF(C221="[for completion]","",IF(C221="","",C221/$C$38)))</f>
        <v/>
      </c>
      <c r="G221" s="113" t="str">
        <f t="shared" ref="G221:G227" si="18">IF($C$39=0,"",IF(C221="[for completion]","",IF(C221="","",C221/$C$39)))</f>
        <v/>
      </c>
      <c r="H221" s="23"/>
      <c r="L221" s="23"/>
      <c r="M221" s="23"/>
      <c r="N221" s="55"/>
    </row>
    <row r="222" spans="1:14" outlineLevel="1" x14ac:dyDescent="0.25">
      <c r="A222" s="25" t="s">
        <v>288</v>
      </c>
      <c r="B222" s="54" t="s">
        <v>93</v>
      </c>
      <c r="C222" s="106"/>
      <c r="E222" s="63"/>
      <c r="F222" s="113" t="str">
        <f t="shared" si="17"/>
        <v/>
      </c>
      <c r="G222" s="113" t="str">
        <f t="shared" si="18"/>
        <v/>
      </c>
      <c r="H222" s="23"/>
      <c r="L222" s="23"/>
      <c r="M222" s="23"/>
      <c r="N222" s="55"/>
    </row>
    <row r="223" spans="1:14" outlineLevel="1" x14ac:dyDescent="0.25">
      <c r="A223" s="25" t="s">
        <v>289</v>
      </c>
      <c r="B223" s="54" t="s">
        <v>93</v>
      </c>
      <c r="C223" s="106"/>
      <c r="E223" s="63"/>
      <c r="F223" s="113" t="str">
        <f t="shared" si="17"/>
        <v/>
      </c>
      <c r="G223" s="113" t="str">
        <f t="shared" si="18"/>
        <v/>
      </c>
      <c r="H223" s="23"/>
      <c r="L223" s="23"/>
      <c r="M223" s="23"/>
      <c r="N223" s="55"/>
    </row>
    <row r="224" spans="1:14" outlineLevel="1" x14ac:dyDescent="0.25">
      <c r="A224" s="25" t="s">
        <v>290</v>
      </c>
      <c r="B224" s="54" t="s">
        <v>93</v>
      </c>
      <c r="C224" s="106"/>
      <c r="E224" s="63"/>
      <c r="F224" s="113" t="str">
        <f t="shared" si="17"/>
        <v/>
      </c>
      <c r="G224" s="113" t="str">
        <f t="shared" si="18"/>
        <v/>
      </c>
      <c r="H224" s="23"/>
      <c r="L224" s="23"/>
      <c r="M224" s="23"/>
      <c r="N224" s="55"/>
    </row>
    <row r="225" spans="1:14" outlineLevel="1" x14ac:dyDescent="0.25">
      <c r="A225" s="25" t="s">
        <v>291</v>
      </c>
      <c r="B225" s="54" t="s">
        <v>93</v>
      </c>
      <c r="C225" s="106"/>
      <c r="E225" s="63"/>
      <c r="F225" s="113" t="str">
        <f t="shared" si="17"/>
        <v/>
      </c>
      <c r="G225" s="113" t="str">
        <f t="shared" si="18"/>
        <v/>
      </c>
      <c r="H225" s="23"/>
      <c r="L225" s="23"/>
      <c r="M225" s="23"/>
    </row>
    <row r="226" spans="1:14" outlineLevel="1" x14ac:dyDescent="0.25">
      <c r="A226" s="25" t="s">
        <v>292</v>
      </c>
      <c r="B226" s="54" t="s">
        <v>93</v>
      </c>
      <c r="C226" s="106"/>
      <c r="E226" s="42"/>
      <c r="F226" s="113" t="str">
        <f t="shared" si="17"/>
        <v/>
      </c>
      <c r="G226" s="113" t="str">
        <f t="shared" si="18"/>
        <v/>
      </c>
      <c r="H226" s="23"/>
      <c r="L226" s="23"/>
      <c r="M226" s="23"/>
    </row>
    <row r="227" spans="1:14" outlineLevel="1" x14ac:dyDescent="0.25">
      <c r="A227" s="25" t="s">
        <v>293</v>
      </c>
      <c r="B227" s="54" t="s">
        <v>93</v>
      </c>
      <c r="C227" s="106"/>
      <c r="E227" s="63"/>
      <c r="F227" s="113" t="str">
        <f t="shared" si="17"/>
        <v/>
      </c>
      <c r="G227" s="113" t="str">
        <f t="shared" si="18"/>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2935</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2945</v>
      </c>
      <c r="C323" s="40" t="s">
        <v>2946</v>
      </c>
      <c r="H323" s="23"/>
      <c r="I323" s="55"/>
      <c r="J323" s="55"/>
      <c r="K323" s="55"/>
      <c r="L323" s="55"/>
      <c r="M323" s="55"/>
      <c r="N323" s="55"/>
    </row>
    <row r="324" spans="1:14" outlineLevel="1" x14ac:dyDescent="0.25">
      <c r="A324" s="25" t="s">
        <v>336</v>
      </c>
      <c r="B324" s="40" t="s">
        <v>2947</v>
      </c>
      <c r="C324" s="25" t="s">
        <v>2933</v>
      </c>
      <c r="H324" s="23"/>
      <c r="I324" s="55"/>
      <c r="J324" s="55"/>
      <c r="K324" s="55"/>
      <c r="L324" s="55"/>
      <c r="M324" s="55"/>
      <c r="N324" s="55"/>
    </row>
    <row r="325" spans="1:14" outlineLevel="1" x14ac:dyDescent="0.25">
      <c r="A325" s="25" t="s">
        <v>338</v>
      </c>
      <c r="B325" s="40" t="s">
        <v>2948</v>
      </c>
      <c r="C325" s="25" t="s">
        <v>2933</v>
      </c>
      <c r="H325" s="23"/>
      <c r="I325" s="55"/>
      <c r="J325" s="55"/>
      <c r="K325" s="55"/>
      <c r="L325" s="55"/>
      <c r="M325" s="55"/>
      <c r="N325" s="55"/>
    </row>
    <row r="326" spans="1:14" outlineLevel="1" x14ac:dyDescent="0.25">
      <c r="A326" s="25" t="s">
        <v>339</v>
      </c>
      <c r="B326" s="40" t="s">
        <v>2949</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2950</v>
      </c>
      <c r="C328" s="25" t="s">
        <v>2933</v>
      </c>
      <c r="H328" s="23"/>
      <c r="I328" s="55"/>
      <c r="J328" s="55"/>
      <c r="K328" s="55"/>
      <c r="L328" s="55"/>
      <c r="M328" s="55"/>
      <c r="N328" s="55"/>
    </row>
    <row r="329" spans="1:14" outlineLevel="1" x14ac:dyDescent="0.25">
      <c r="A329" s="25" t="s">
        <v>342</v>
      </c>
      <c r="B329" s="40" t="s">
        <v>2951</v>
      </c>
      <c r="C329" s="25" t="s">
        <v>2952</v>
      </c>
      <c r="H329" s="23"/>
      <c r="I329" s="55"/>
      <c r="J329" s="55"/>
      <c r="K329" s="55"/>
      <c r="L329" s="55"/>
      <c r="M329" s="55"/>
      <c r="N329" s="55"/>
    </row>
    <row r="330" spans="1:14" outlineLevel="1" x14ac:dyDescent="0.25">
      <c r="A330" s="25" t="s">
        <v>344</v>
      </c>
      <c r="B330" s="54" t="s">
        <v>2953</v>
      </c>
      <c r="C330" s="25" t="s">
        <v>2952</v>
      </c>
      <c r="H330" s="23"/>
      <c r="I330" s="55"/>
      <c r="J330" s="55"/>
      <c r="K330" s="55"/>
      <c r="L330" s="55"/>
      <c r="M330" s="55"/>
      <c r="N330" s="55"/>
    </row>
    <row r="331" spans="1:14" outlineLevel="1" x14ac:dyDescent="0.25">
      <c r="A331" s="25" t="s">
        <v>346</v>
      </c>
      <c r="B331" s="54" t="s">
        <v>2954</v>
      </c>
      <c r="C331" s="25" t="s">
        <v>2955</v>
      </c>
      <c r="H331" s="23"/>
      <c r="I331" s="55"/>
      <c r="J331" s="55"/>
      <c r="K331" s="55"/>
      <c r="L331" s="55"/>
      <c r="M331" s="55"/>
      <c r="N331" s="55"/>
    </row>
    <row r="332" spans="1:14" outlineLevel="1" x14ac:dyDescent="0.25">
      <c r="A332" s="25" t="s">
        <v>347</v>
      </c>
      <c r="B332" s="54" t="s">
        <v>337</v>
      </c>
      <c r="C332" s="25" t="s">
        <v>2955</v>
      </c>
      <c r="H332" s="23"/>
      <c r="I332" s="55"/>
      <c r="J332" s="55"/>
      <c r="K332" s="55"/>
      <c r="L332" s="55"/>
      <c r="M332" s="55"/>
      <c r="N332" s="55"/>
    </row>
    <row r="333" spans="1:14" outlineLevel="1" x14ac:dyDescent="0.25">
      <c r="A333" s="25" t="s">
        <v>348</v>
      </c>
      <c r="B333" s="54" t="s">
        <v>2956</v>
      </c>
      <c r="C333" s="25" t="s">
        <v>2957</v>
      </c>
      <c r="H333" s="23"/>
      <c r="I333" s="55"/>
      <c r="J333" s="55"/>
      <c r="K333" s="55"/>
      <c r="L333" s="55"/>
      <c r="M333" s="55"/>
      <c r="N333" s="55"/>
    </row>
    <row r="334" spans="1:14" outlineLevel="1" x14ac:dyDescent="0.25">
      <c r="A334" s="25" t="s">
        <v>349</v>
      </c>
      <c r="B334" s="54" t="s">
        <v>2958</v>
      </c>
      <c r="C334" s="25" t="s">
        <v>2957</v>
      </c>
      <c r="H334" s="23"/>
      <c r="I334" s="55"/>
      <c r="J334" s="55"/>
      <c r="K334" s="55"/>
      <c r="L334" s="55"/>
      <c r="M334" s="55"/>
      <c r="N334" s="55"/>
    </row>
    <row r="335" spans="1:14" outlineLevel="1" x14ac:dyDescent="0.25">
      <c r="A335" s="25" t="s">
        <v>350</v>
      </c>
      <c r="B335" s="54" t="s">
        <v>2959</v>
      </c>
      <c r="C335" s="25" t="s">
        <v>2960</v>
      </c>
      <c r="H335" s="23"/>
      <c r="I335" s="55"/>
      <c r="J335" s="55"/>
      <c r="K335" s="55"/>
      <c r="L335" s="55"/>
      <c r="M335" s="55"/>
      <c r="N335" s="55"/>
    </row>
    <row r="336" spans="1:14" outlineLevel="1" x14ac:dyDescent="0.25">
      <c r="A336" s="25" t="s">
        <v>351</v>
      </c>
      <c r="B336" s="54" t="s">
        <v>2961</v>
      </c>
      <c r="C336" s="25" t="s">
        <v>2960</v>
      </c>
      <c r="H336" s="23"/>
      <c r="I336" s="55"/>
      <c r="J336" s="55"/>
      <c r="K336" s="55"/>
      <c r="L336" s="55"/>
      <c r="M336" s="55"/>
      <c r="N336" s="55"/>
    </row>
    <row r="337" spans="1:14" outlineLevel="1" x14ac:dyDescent="0.25">
      <c r="A337" s="25" t="s">
        <v>352</v>
      </c>
      <c r="B337" s="54" t="s">
        <v>343</v>
      </c>
      <c r="C337" s="25" t="s">
        <v>2962</v>
      </c>
      <c r="H337" s="23"/>
      <c r="I337" s="55"/>
      <c r="J337" s="55"/>
      <c r="K337" s="55"/>
      <c r="L337" s="55"/>
      <c r="M337" s="55"/>
      <c r="N337" s="55"/>
    </row>
    <row r="338" spans="1:14" outlineLevel="1" x14ac:dyDescent="0.25">
      <c r="A338" s="25" t="s">
        <v>353</v>
      </c>
      <c r="B338" s="54" t="s">
        <v>2963</v>
      </c>
      <c r="C338" s="25" t="s">
        <v>2964</v>
      </c>
      <c r="H338" s="23"/>
      <c r="I338" s="55"/>
      <c r="J338" s="55"/>
      <c r="K338" s="55"/>
      <c r="L338" s="55"/>
      <c r="M338" s="55"/>
      <c r="N338" s="55"/>
    </row>
    <row r="339" spans="1:14" outlineLevel="1" x14ac:dyDescent="0.25">
      <c r="A339" s="25" t="s">
        <v>354</v>
      </c>
      <c r="B339" s="54" t="s">
        <v>2965</v>
      </c>
      <c r="C339" s="25" t="s">
        <v>2964</v>
      </c>
      <c r="H339" s="23"/>
      <c r="I339" s="55"/>
      <c r="J339" s="55"/>
      <c r="K339" s="55"/>
      <c r="L339" s="55"/>
      <c r="M339" s="55"/>
      <c r="N339" s="55"/>
    </row>
    <row r="340" spans="1:14" outlineLevel="1" x14ac:dyDescent="0.25">
      <c r="A340" s="25" t="s">
        <v>355</v>
      </c>
      <c r="B340" s="54" t="s">
        <v>2966</v>
      </c>
      <c r="C340" s="25" t="s">
        <v>2967</v>
      </c>
      <c r="H340" s="23"/>
      <c r="I340" s="55"/>
      <c r="J340" s="55"/>
      <c r="K340" s="55"/>
      <c r="L340" s="55"/>
      <c r="M340" s="55"/>
      <c r="N340" s="55"/>
    </row>
    <row r="341" spans="1:14" outlineLevel="1" x14ac:dyDescent="0.25">
      <c r="A341" s="25" t="s">
        <v>356</v>
      </c>
      <c r="B341" s="54" t="s">
        <v>2968</v>
      </c>
      <c r="C341" s="25" t="s">
        <v>2969</v>
      </c>
      <c r="H341" s="23"/>
      <c r="I341" s="55"/>
      <c r="J341" s="55"/>
      <c r="K341" s="55"/>
      <c r="L341" s="55"/>
      <c r="M341" s="55"/>
      <c r="N341" s="55"/>
    </row>
    <row r="342" spans="1:14" ht="30" outlineLevel="1" x14ac:dyDescent="0.25">
      <c r="A342" s="25" t="s">
        <v>357</v>
      </c>
      <c r="B342" s="54" t="s">
        <v>2970</v>
      </c>
      <c r="C342" s="25" t="s">
        <v>2971</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 ref="C17" r:id="rId5" xr:uid="{DA944259-6714-4F7B-AC6E-D0538B77DF38}"/>
  </hyperlinks>
  <pageMargins left="0.70866141732283505" right="0.70866141732283505" top="0.74803149606299202" bottom="0.74803149606299202" header="0.31496062992126" footer="0.31496062992126"/>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218" zoomScale="60" zoomScaleNormal="80" workbookViewId="0">
      <selection activeCell="D20" sqref="D20"/>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3106.3650048999998</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3106.3650048999998</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19073</v>
      </c>
      <c r="D28" s="107" t="str">
        <f>IF(C28="","","ND2")</f>
        <v>ND2</v>
      </c>
      <c r="F28" s="107">
        <f>IF(C28=0,"",IF(C28="","",C28))</f>
        <v>19073</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2.7000000000000001E-3</v>
      </c>
      <c r="D36" s="101" t="str">
        <f>IF(C36="","","ND2")</f>
        <v>ND2</v>
      </c>
      <c r="E36" s="121"/>
      <c r="F36" s="101">
        <f>IF(C36=0,"",C36)</f>
        <v>2.7000000000000001E-3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2972</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2973</v>
      </c>
      <c r="C99" s="101">
        <v>3.8460340000000003E-2</v>
      </c>
      <c r="D99" s="101" t="str">
        <f t="shared" ref="D99:D111" si="1">IF(C99="","","ND2")</f>
        <v>ND2</v>
      </c>
      <c r="E99" s="101"/>
      <c r="F99" s="101">
        <f t="shared" ref="F99:F111" si="2">IF(C99="","",C99)</f>
        <v>3.8460340000000003E-2</v>
      </c>
      <c r="G99" s="25"/>
    </row>
    <row r="100" spans="1:7" x14ac:dyDescent="0.25">
      <c r="A100" s="25" t="s">
        <v>513</v>
      </c>
      <c r="B100" s="42" t="s">
        <v>2974</v>
      </c>
      <c r="C100" s="101">
        <v>4.5868399999999997E-2</v>
      </c>
      <c r="D100" s="101" t="str">
        <f t="shared" si="1"/>
        <v>ND2</v>
      </c>
      <c r="E100" s="101"/>
      <c r="F100" s="101">
        <f t="shared" si="2"/>
        <v>4.5868399999999997E-2</v>
      </c>
      <c r="G100" s="25"/>
    </row>
    <row r="101" spans="1:7" x14ac:dyDescent="0.25">
      <c r="A101" s="25" t="s">
        <v>514</v>
      </c>
      <c r="B101" s="42" t="s">
        <v>2975</v>
      </c>
      <c r="C101" s="101">
        <v>3.5506070000000001E-2</v>
      </c>
      <c r="D101" s="101" t="str">
        <f t="shared" si="1"/>
        <v>ND2</v>
      </c>
      <c r="E101" s="101"/>
      <c r="F101" s="101">
        <f t="shared" si="2"/>
        <v>3.5506070000000001E-2</v>
      </c>
      <c r="G101" s="25"/>
    </row>
    <row r="102" spans="1:7" x14ac:dyDescent="0.25">
      <c r="A102" s="25" t="s">
        <v>515</v>
      </c>
      <c r="B102" s="42" t="s">
        <v>2976</v>
      </c>
      <c r="C102" s="101">
        <v>8.1703579999999998E-2</v>
      </c>
      <c r="D102" s="101" t="str">
        <f t="shared" si="1"/>
        <v>ND2</v>
      </c>
      <c r="E102" s="101"/>
      <c r="F102" s="101">
        <f t="shared" si="2"/>
        <v>8.1703579999999998E-2</v>
      </c>
      <c r="G102" s="25"/>
    </row>
    <row r="103" spans="1:7" x14ac:dyDescent="0.25">
      <c r="A103" s="25" t="s">
        <v>516</v>
      </c>
      <c r="B103" s="42" t="s">
        <v>2977</v>
      </c>
      <c r="C103" s="101">
        <v>0.13752664000000001</v>
      </c>
      <c r="D103" s="101" t="str">
        <f t="shared" si="1"/>
        <v>ND2</v>
      </c>
      <c r="E103" s="101"/>
      <c r="F103" s="101">
        <f t="shared" si="2"/>
        <v>0.13752664000000001</v>
      </c>
      <c r="G103" s="25"/>
    </row>
    <row r="104" spans="1:7" x14ac:dyDescent="0.25">
      <c r="A104" s="25" t="s">
        <v>517</v>
      </c>
      <c r="B104" s="42" t="s">
        <v>2978</v>
      </c>
      <c r="C104" s="101">
        <v>0.13088208000000001</v>
      </c>
      <c r="D104" s="101" t="str">
        <f t="shared" si="1"/>
        <v>ND2</v>
      </c>
      <c r="E104" s="101"/>
      <c r="F104" s="101">
        <f t="shared" si="2"/>
        <v>0.13088208000000001</v>
      </c>
      <c r="G104" s="25"/>
    </row>
    <row r="105" spans="1:7" x14ac:dyDescent="0.25">
      <c r="A105" s="25" t="s">
        <v>518</v>
      </c>
      <c r="B105" s="42" t="s">
        <v>2979</v>
      </c>
      <c r="C105" s="101">
        <v>0.20171840999999999</v>
      </c>
      <c r="D105" s="101" t="str">
        <f t="shared" si="1"/>
        <v>ND2</v>
      </c>
      <c r="E105" s="101"/>
      <c r="F105" s="101">
        <f t="shared" si="2"/>
        <v>0.20171840999999999</v>
      </c>
      <c r="G105" s="25"/>
    </row>
    <row r="106" spans="1:7" x14ac:dyDescent="0.25">
      <c r="A106" s="25" t="s">
        <v>519</v>
      </c>
      <c r="B106" s="42" t="s">
        <v>2980</v>
      </c>
      <c r="C106" s="101">
        <v>2.86463E-2</v>
      </c>
      <c r="D106" s="101" t="str">
        <f t="shared" si="1"/>
        <v>ND2</v>
      </c>
      <c r="E106" s="101"/>
      <c r="F106" s="101">
        <f t="shared" si="2"/>
        <v>2.86463E-2</v>
      </c>
      <c r="G106" s="25"/>
    </row>
    <row r="107" spans="1:7" x14ac:dyDescent="0.25">
      <c r="A107" s="25" t="s">
        <v>520</v>
      </c>
      <c r="B107" s="42" t="s">
        <v>2981</v>
      </c>
      <c r="C107" s="101">
        <v>0.14359454999999999</v>
      </c>
      <c r="D107" s="101" t="str">
        <f t="shared" si="1"/>
        <v>ND2</v>
      </c>
      <c r="E107" s="101"/>
      <c r="F107" s="101">
        <f t="shared" si="2"/>
        <v>0.14359454999999999</v>
      </c>
      <c r="G107" s="25"/>
    </row>
    <row r="108" spans="1:7" x14ac:dyDescent="0.25">
      <c r="A108" s="25" t="s">
        <v>521</v>
      </c>
      <c r="B108" s="42" t="s">
        <v>2982</v>
      </c>
      <c r="C108" s="101">
        <v>7.6700770000000001E-2</v>
      </c>
      <c r="D108" s="101" t="str">
        <f t="shared" si="1"/>
        <v>ND2</v>
      </c>
      <c r="E108" s="101"/>
      <c r="F108" s="101">
        <f t="shared" si="2"/>
        <v>7.6700770000000001E-2</v>
      </c>
      <c r="G108" s="25"/>
    </row>
    <row r="109" spans="1:7" x14ac:dyDescent="0.25">
      <c r="A109" s="25" t="s">
        <v>522</v>
      </c>
      <c r="B109" s="42" t="s">
        <v>2983</v>
      </c>
      <c r="C109" s="101">
        <v>5.9779899999999997E-2</v>
      </c>
      <c r="D109" s="101" t="str">
        <f t="shared" si="1"/>
        <v>ND2</v>
      </c>
      <c r="E109" s="101"/>
      <c r="F109" s="101">
        <f t="shared" si="2"/>
        <v>5.9779899999999997E-2</v>
      </c>
      <c r="G109" s="25"/>
    </row>
    <row r="110" spans="1:7" x14ac:dyDescent="0.25">
      <c r="A110" s="25" t="s">
        <v>523</v>
      </c>
      <c r="B110" s="42" t="s">
        <v>2984</v>
      </c>
      <c r="C110" s="101">
        <v>1.961297E-2</v>
      </c>
      <c r="D110" s="101" t="str">
        <f t="shared" si="1"/>
        <v>ND2</v>
      </c>
      <c r="E110" s="101"/>
      <c r="F110" s="101">
        <f t="shared" si="2"/>
        <v>1.961297E-2</v>
      </c>
      <c r="G110" s="25"/>
    </row>
    <row r="111" spans="1:7" x14ac:dyDescent="0.25">
      <c r="A111" s="25" t="s">
        <v>524</v>
      </c>
      <c r="B111" s="42" t="s">
        <v>2985</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2986</v>
      </c>
      <c r="C150" s="101">
        <v>0.98372612999999998</v>
      </c>
      <c r="D150" s="101" t="str">
        <f>IF(C150="","","ND2")</f>
        <v>ND2</v>
      </c>
      <c r="E150" s="102"/>
      <c r="F150" s="101">
        <f>IF(C150="","",C150)</f>
        <v>0.98372612999999998</v>
      </c>
    </row>
    <row r="151" spans="1:7" x14ac:dyDescent="0.25">
      <c r="A151" s="25" t="s">
        <v>546</v>
      </c>
      <c r="B151" s="25" t="s">
        <v>2987</v>
      </c>
      <c r="C151" s="101">
        <v>1.6273869999999999E-2</v>
      </c>
      <c r="D151" s="101" t="str">
        <f>IF(C151="","","ND2")</f>
        <v>ND2</v>
      </c>
      <c r="E151" s="102"/>
      <c r="F151" s="101">
        <f>IF(C151="","",C151)</f>
        <v>1.6273869999999999E-2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2988</v>
      </c>
      <c r="C160" s="126">
        <v>0.35596435999999998</v>
      </c>
      <c r="D160" s="126" t="str">
        <f>IF(C160="","","ND2")</f>
        <v>ND2</v>
      </c>
      <c r="E160" s="102"/>
      <c r="F160" s="126">
        <f>IF(C160="","",C160)</f>
        <v>0.35596435999999998</v>
      </c>
    </row>
    <row r="161" spans="1:7" x14ac:dyDescent="0.25">
      <c r="A161" s="25" t="s">
        <v>558</v>
      </c>
      <c r="B161" s="121" t="s">
        <v>559</v>
      </c>
      <c r="C161" s="126">
        <v>0.64403564000000002</v>
      </c>
      <c r="D161" s="126" t="str">
        <f>IF(C161="","","ND2")</f>
        <v>ND2</v>
      </c>
      <c r="E161" s="102"/>
      <c r="F161" s="126">
        <f>IF(C161="","",C161)</f>
        <v>0.64403564000000002</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2989</v>
      </c>
      <c r="C170" s="101">
        <v>3.096987E-2</v>
      </c>
      <c r="D170" s="101" t="str">
        <f>IF(C170="","","ND2")</f>
        <v>ND2</v>
      </c>
      <c r="E170" s="102"/>
      <c r="F170" s="101">
        <f>IF(C170="","",C170)</f>
        <v>3.096987E-2</v>
      </c>
    </row>
    <row r="171" spans="1:7" x14ac:dyDescent="0.25">
      <c r="A171" s="25" t="s">
        <v>570</v>
      </c>
      <c r="B171" s="21" t="s">
        <v>2990</v>
      </c>
      <c r="C171" s="101">
        <v>0.12123573</v>
      </c>
      <c r="D171" s="101" t="str">
        <f>IF(C171="","","ND2")</f>
        <v>ND2</v>
      </c>
      <c r="E171" s="102"/>
      <c r="F171" s="101">
        <f>IF(C171="","",C171)</f>
        <v>0.12123573</v>
      </c>
    </row>
    <row r="172" spans="1:7" x14ac:dyDescent="0.25">
      <c r="A172" s="25" t="s">
        <v>572</v>
      </c>
      <c r="B172" s="21" t="s">
        <v>2991</v>
      </c>
      <c r="C172" s="101">
        <v>0.12823519999999999</v>
      </c>
      <c r="D172" s="101" t="str">
        <f>IF(C172="","","ND2")</f>
        <v>ND2</v>
      </c>
      <c r="E172" s="101"/>
      <c r="F172" s="101">
        <f>IF(C172="","",C172)</f>
        <v>0.12823519999999999</v>
      </c>
    </row>
    <row r="173" spans="1:7" x14ac:dyDescent="0.25">
      <c r="A173" s="25" t="s">
        <v>574</v>
      </c>
      <c r="B173" s="21" t="s">
        <v>2992</v>
      </c>
      <c r="C173" s="101">
        <v>6.0359040000000003E-2</v>
      </c>
      <c r="D173" s="101" t="str">
        <f>IF(C173="","","ND2")</f>
        <v>ND2</v>
      </c>
      <c r="E173" s="101"/>
      <c r="F173" s="101">
        <f>IF(C173="","",C173)</f>
        <v>6.0359040000000003E-2</v>
      </c>
    </row>
    <row r="174" spans="1:7" x14ac:dyDescent="0.25">
      <c r="A174" s="25" t="s">
        <v>576</v>
      </c>
      <c r="B174" s="21" t="s">
        <v>2918</v>
      </c>
      <c r="C174" s="101">
        <v>0.65920014999999998</v>
      </c>
      <c r="D174" s="101" t="str">
        <f>IF(C174="","","ND2")</f>
        <v>ND2</v>
      </c>
      <c r="E174" s="101"/>
      <c r="F174" s="101">
        <f>IF(C174="","",C174)</f>
        <v>0.65920014999999998</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4.5368999999999997E-4</v>
      </c>
      <c r="D180" s="158" t="str">
        <f>IF(C180="","","ND2")</f>
        <v>ND2</v>
      </c>
      <c r="E180" s="102"/>
      <c r="F180" s="158">
        <f>IF(C180="","",C180)</f>
        <v>4.5368999999999997E-4</v>
      </c>
    </row>
    <row r="181" spans="1:7" outlineLevel="1" x14ac:dyDescent="0.25">
      <c r="A181" s="25" t="s">
        <v>2542</v>
      </c>
      <c r="B181" s="95" t="s">
        <v>2993</v>
      </c>
      <c r="C181" s="158">
        <v>0.99954631000000005</v>
      </c>
      <c r="D181" s="158" t="str">
        <f>IF(C181="","","ND2")</f>
        <v>ND2</v>
      </c>
      <c r="E181" s="102"/>
      <c r="F181" s="158">
        <f>IF(C181="","",C181)</f>
        <v>0.99954631000000005</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162.86714229014837</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2994</v>
      </c>
      <c r="C190" s="106">
        <v>11.77677491</v>
      </c>
      <c r="D190" s="107">
        <v>691</v>
      </c>
      <c r="E190" s="39"/>
      <c r="F190" s="113">
        <f t="shared" ref="F190:F213" si="3">IF($C$214=0,"",IF(C190="[for completion]","",IF(C190="","",C190/$C$214)))</f>
        <v>3.7911755030150163E-3</v>
      </c>
      <c r="G190" s="113">
        <f t="shared" ref="G190:G213" si="4">IF($D$214=0,"",IF(D190="[for completion]","",IF(D190="","",D190/$D$214)))</f>
        <v>3.6229224558276096E-2</v>
      </c>
    </row>
    <row r="191" spans="1:7" x14ac:dyDescent="0.25">
      <c r="A191" s="25" t="s">
        <v>596</v>
      </c>
      <c r="B191" s="42" t="s">
        <v>2995</v>
      </c>
      <c r="C191" s="106">
        <v>59.517158430000002</v>
      </c>
      <c r="D191" s="107">
        <v>1572</v>
      </c>
      <c r="E191" s="39"/>
      <c r="F191" s="113">
        <f t="shared" si="3"/>
        <v>1.9159744053296138E-2</v>
      </c>
      <c r="G191" s="113">
        <f t="shared" si="4"/>
        <v>8.2420175116657057E-2</v>
      </c>
    </row>
    <row r="192" spans="1:7" x14ac:dyDescent="0.25">
      <c r="A192" s="25" t="s">
        <v>597</v>
      </c>
      <c r="B192" s="42" t="s">
        <v>2996</v>
      </c>
      <c r="C192" s="106">
        <v>87.627823939999999</v>
      </c>
      <c r="D192" s="107">
        <v>1399</v>
      </c>
      <c r="E192" s="39"/>
      <c r="F192" s="113">
        <f t="shared" si="3"/>
        <v>2.8209120242397565E-2</v>
      </c>
      <c r="G192" s="113">
        <f t="shared" si="4"/>
        <v>7.3349761442877359E-2</v>
      </c>
    </row>
    <row r="193" spans="1:7" x14ac:dyDescent="0.25">
      <c r="A193" s="25" t="s">
        <v>598</v>
      </c>
      <c r="B193" s="42" t="s">
        <v>2997</v>
      </c>
      <c r="C193" s="106">
        <v>150.76177425</v>
      </c>
      <c r="D193" s="107">
        <v>1699</v>
      </c>
      <c r="E193" s="39"/>
      <c r="F193" s="113">
        <f t="shared" si="3"/>
        <v>4.8533180747332469E-2</v>
      </c>
      <c r="G193" s="113">
        <f t="shared" si="4"/>
        <v>8.9078802495674514E-2</v>
      </c>
    </row>
    <row r="194" spans="1:7" x14ac:dyDescent="0.25">
      <c r="A194" s="25" t="s">
        <v>599</v>
      </c>
      <c r="B194" s="42" t="s">
        <v>2998</v>
      </c>
      <c r="C194" s="106">
        <v>550.22073280999996</v>
      </c>
      <c r="D194" s="107">
        <v>4366</v>
      </c>
      <c r="E194" s="39"/>
      <c r="F194" s="113">
        <f t="shared" si="3"/>
        <v>0.17712687721567758</v>
      </c>
      <c r="G194" s="113">
        <f t="shared" si="4"/>
        <v>0.22890997745504116</v>
      </c>
    </row>
    <row r="195" spans="1:7" x14ac:dyDescent="0.25">
      <c r="A195" s="25" t="s">
        <v>600</v>
      </c>
      <c r="B195" s="42" t="s">
        <v>2999</v>
      </c>
      <c r="C195" s="106">
        <v>729.18252399999994</v>
      </c>
      <c r="D195" s="107">
        <v>4193</v>
      </c>
      <c r="E195" s="39"/>
      <c r="F195" s="113">
        <f t="shared" si="3"/>
        <v>0.23473819813504943</v>
      </c>
      <c r="G195" s="113">
        <f t="shared" si="4"/>
        <v>0.21983956378126146</v>
      </c>
    </row>
    <row r="196" spans="1:7" x14ac:dyDescent="0.25">
      <c r="A196" s="25" t="s">
        <v>601</v>
      </c>
      <c r="B196" s="42" t="s">
        <v>3000</v>
      </c>
      <c r="C196" s="106">
        <v>499.56640726000001</v>
      </c>
      <c r="D196" s="107">
        <v>2253</v>
      </c>
      <c r="E196" s="39"/>
      <c r="F196" s="113">
        <f t="shared" si="3"/>
        <v>0.16082025340614539</v>
      </c>
      <c r="G196" s="113">
        <f t="shared" si="4"/>
        <v>0.11812509830650658</v>
      </c>
    </row>
    <row r="197" spans="1:7" x14ac:dyDescent="0.25">
      <c r="A197" s="25" t="s">
        <v>602</v>
      </c>
      <c r="B197" s="42" t="s">
        <v>3001</v>
      </c>
      <c r="C197" s="106">
        <v>301.09899445999997</v>
      </c>
      <c r="D197" s="107">
        <v>1104</v>
      </c>
      <c r="E197" s="39"/>
      <c r="F197" s="113">
        <f t="shared" si="3"/>
        <v>9.69296891978388E-2</v>
      </c>
      <c r="G197" s="113">
        <f t="shared" si="4"/>
        <v>5.7882871074293504E-2</v>
      </c>
    </row>
    <row r="198" spans="1:7" x14ac:dyDescent="0.25">
      <c r="A198" s="25" t="s">
        <v>603</v>
      </c>
      <c r="B198" s="42" t="s">
        <v>3002</v>
      </c>
      <c r="C198" s="106">
        <v>219.68628809000001</v>
      </c>
      <c r="D198" s="107">
        <v>679</v>
      </c>
      <c r="E198" s="39"/>
      <c r="F198" s="113">
        <f t="shared" si="3"/>
        <v>7.072133755803503E-2</v>
      </c>
      <c r="G198" s="113">
        <f t="shared" si="4"/>
        <v>3.5600062916164209E-2</v>
      </c>
    </row>
    <row r="199" spans="1:7" x14ac:dyDescent="0.25">
      <c r="A199" s="25" t="s">
        <v>604</v>
      </c>
      <c r="B199" s="42" t="s">
        <v>3003</v>
      </c>
      <c r="C199" s="106">
        <v>171.73142881999999</v>
      </c>
      <c r="D199" s="107">
        <v>459</v>
      </c>
      <c r="E199" s="42"/>
      <c r="F199" s="113">
        <f t="shared" si="3"/>
        <v>5.5283725044902886E-2</v>
      </c>
      <c r="G199" s="113">
        <f t="shared" si="4"/>
        <v>2.4065432810779636E-2</v>
      </c>
    </row>
    <row r="200" spans="1:7" x14ac:dyDescent="0.25">
      <c r="A200" s="25" t="s">
        <v>605</v>
      </c>
      <c r="B200" s="42" t="s">
        <v>3004</v>
      </c>
      <c r="C200" s="106">
        <v>117.93867475</v>
      </c>
      <c r="D200" s="107">
        <v>279</v>
      </c>
      <c r="E200" s="42"/>
      <c r="F200" s="113">
        <f t="shared" si="3"/>
        <v>3.7966779359142534E-2</v>
      </c>
      <c r="G200" s="113">
        <f t="shared" si="4"/>
        <v>1.4628008179101348E-2</v>
      </c>
    </row>
    <row r="201" spans="1:7" x14ac:dyDescent="0.25">
      <c r="A201" s="25" t="s">
        <v>606</v>
      </c>
      <c r="B201" s="42" t="s">
        <v>3005</v>
      </c>
      <c r="C201" s="106">
        <v>73.796322540000006</v>
      </c>
      <c r="D201" s="107">
        <v>156</v>
      </c>
      <c r="E201" s="42"/>
      <c r="F201" s="113">
        <f t="shared" si="3"/>
        <v>2.3756487863980318E-2</v>
      </c>
      <c r="G201" s="113">
        <f t="shared" si="4"/>
        <v>8.1791013474545177E-3</v>
      </c>
    </row>
    <row r="202" spans="1:7" x14ac:dyDescent="0.25">
      <c r="A202" s="25" t="s">
        <v>607</v>
      </c>
      <c r="B202" s="42" t="s">
        <v>3006</v>
      </c>
      <c r="C202" s="106">
        <v>46.61016394</v>
      </c>
      <c r="D202" s="107">
        <v>89</v>
      </c>
      <c r="E202" s="42"/>
      <c r="F202" s="113">
        <f t="shared" si="3"/>
        <v>1.5004728635069232E-2</v>
      </c>
      <c r="G202" s="113">
        <f t="shared" si="4"/>
        <v>4.6662821789964868E-3</v>
      </c>
    </row>
    <row r="203" spans="1:7" x14ac:dyDescent="0.25">
      <c r="A203" s="25" t="s">
        <v>608</v>
      </c>
      <c r="B203" s="42" t="s">
        <v>3007</v>
      </c>
      <c r="C203" s="106">
        <v>28.622917470000001</v>
      </c>
      <c r="D203" s="107">
        <v>50</v>
      </c>
      <c r="E203" s="42"/>
      <c r="F203" s="113">
        <f t="shared" si="3"/>
        <v>9.2142801714705218E-3</v>
      </c>
      <c r="G203" s="113">
        <f t="shared" si="4"/>
        <v>2.6215068421328578E-3</v>
      </c>
    </row>
    <row r="204" spans="1:7" x14ac:dyDescent="0.25">
      <c r="A204" s="25" t="s">
        <v>609</v>
      </c>
      <c r="B204" s="42" t="s">
        <v>3008</v>
      </c>
      <c r="C204" s="106">
        <v>20.632265690000001</v>
      </c>
      <c r="D204" s="107">
        <v>33</v>
      </c>
      <c r="E204" s="42"/>
      <c r="F204" s="113">
        <f t="shared" si="3"/>
        <v>6.6419321803633941E-3</v>
      </c>
      <c r="G204" s="113">
        <f t="shared" si="4"/>
        <v>1.7301945158076863E-3</v>
      </c>
    </row>
    <row r="205" spans="1:7" x14ac:dyDescent="0.25">
      <c r="A205" s="25" t="s">
        <v>610</v>
      </c>
      <c r="B205" s="42" t="s">
        <v>3009</v>
      </c>
      <c r="C205" s="106">
        <v>13.432914630000001</v>
      </c>
      <c r="D205" s="107">
        <v>20</v>
      </c>
      <c r="F205" s="113">
        <f t="shared" si="3"/>
        <v>4.3243194566030835E-3</v>
      </c>
      <c r="G205" s="113">
        <f t="shared" si="4"/>
        <v>1.0486027368531432E-3</v>
      </c>
    </row>
    <row r="206" spans="1:7" x14ac:dyDescent="0.25">
      <c r="A206" s="25" t="s">
        <v>611</v>
      </c>
      <c r="B206" s="42" t="s">
        <v>3010</v>
      </c>
      <c r="C206" s="106">
        <v>8.6373012800000009</v>
      </c>
      <c r="D206" s="107">
        <v>12</v>
      </c>
      <c r="E206" s="95"/>
      <c r="F206" s="113">
        <f t="shared" si="3"/>
        <v>2.7805171853196478E-3</v>
      </c>
      <c r="G206" s="113">
        <f t="shared" si="4"/>
        <v>6.2916164211188595E-4</v>
      </c>
    </row>
    <row r="207" spans="1:7" x14ac:dyDescent="0.25">
      <c r="A207" s="25" t="s">
        <v>612</v>
      </c>
      <c r="B207" s="42" t="s">
        <v>3011</v>
      </c>
      <c r="C207" s="106">
        <v>7.6809985599999999</v>
      </c>
      <c r="D207" s="107">
        <v>10</v>
      </c>
      <c r="E207" s="95"/>
      <c r="F207" s="113">
        <f t="shared" si="3"/>
        <v>2.4726645284388485E-3</v>
      </c>
      <c r="G207" s="113">
        <f t="shared" si="4"/>
        <v>5.2430136842657161E-4</v>
      </c>
    </row>
    <row r="208" spans="1:7" x14ac:dyDescent="0.25">
      <c r="A208" s="25" t="s">
        <v>613</v>
      </c>
      <c r="B208" s="42" t="s">
        <v>3012</v>
      </c>
      <c r="C208" s="106">
        <v>3.3505546800000001</v>
      </c>
      <c r="D208" s="107">
        <v>4</v>
      </c>
      <c r="E208" s="95"/>
      <c r="F208" s="113">
        <f t="shared" si="3"/>
        <v>1.0786094598396563E-3</v>
      </c>
      <c r="G208" s="113">
        <f t="shared" si="4"/>
        <v>2.0972054737062863E-4</v>
      </c>
    </row>
    <row r="209" spans="1:7" x14ac:dyDescent="0.25">
      <c r="A209" s="25" t="s">
        <v>614</v>
      </c>
      <c r="B209" s="42" t="s">
        <v>3013</v>
      </c>
      <c r="C209" s="106">
        <v>1.7216554900000001</v>
      </c>
      <c r="D209" s="107">
        <v>2</v>
      </c>
      <c r="E209" s="95"/>
      <c r="F209" s="113">
        <f t="shared" si="3"/>
        <v>5.5423476870369382E-4</v>
      </c>
      <c r="G209" s="113">
        <f t="shared" si="4"/>
        <v>1.0486027368531432E-4</v>
      </c>
    </row>
    <row r="210" spans="1:7" x14ac:dyDescent="0.25">
      <c r="A210" s="25" t="s">
        <v>615</v>
      </c>
      <c r="B210" s="42" t="s">
        <v>3014</v>
      </c>
      <c r="C210" s="106">
        <v>2.7713288999999999</v>
      </c>
      <c r="D210" s="107">
        <v>3</v>
      </c>
      <c r="E210" s="95"/>
      <c r="F210" s="113">
        <f t="shared" si="3"/>
        <v>8.9214528737881357E-4</v>
      </c>
      <c r="G210" s="113">
        <f t="shared" si="4"/>
        <v>1.5729041052797149E-4</v>
      </c>
    </row>
    <row r="211" spans="1:7" x14ac:dyDescent="0.25">
      <c r="A211" s="25" t="s">
        <v>616</v>
      </c>
      <c r="B211" s="42" t="s">
        <v>3015</v>
      </c>
      <c r="C211" s="106">
        <v>0</v>
      </c>
      <c r="D211" s="107">
        <v>0</v>
      </c>
      <c r="E211" s="95"/>
      <c r="F211" s="113">
        <f t="shared" si="3"/>
        <v>0</v>
      </c>
      <c r="G211" s="113">
        <f t="shared" si="4"/>
        <v>0</v>
      </c>
    </row>
    <row r="212" spans="1:7" x14ac:dyDescent="0.25">
      <c r="A212" s="25" t="s">
        <v>617</v>
      </c>
      <c r="B212" s="42" t="s">
        <v>3016</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3106.3650048999998</v>
      </c>
      <c r="D214" s="50">
        <f>SUM(D190:D213)</f>
        <v>19073</v>
      </c>
      <c r="E214" s="95"/>
      <c r="F214" s="122">
        <f>SUM(F190:F213)</f>
        <v>0.99999999999999978</v>
      </c>
      <c r="G214" s="122">
        <f>SUM(G190:G213)</f>
        <v>0.99999999999999989</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0.66082019000000003</v>
      </c>
      <c r="F216" s="121"/>
      <c r="G216" s="121"/>
    </row>
    <row r="217" spans="1:7" x14ac:dyDescent="0.25">
      <c r="F217" s="121"/>
      <c r="G217" s="121"/>
    </row>
    <row r="218" spans="1:7" x14ac:dyDescent="0.25">
      <c r="B218" s="42" t="s">
        <v>623</v>
      </c>
      <c r="F218" s="121"/>
      <c r="G218" s="121"/>
    </row>
    <row r="219" spans="1:7" x14ac:dyDescent="0.25">
      <c r="A219" s="25" t="s">
        <v>624</v>
      </c>
      <c r="B219" s="25" t="s">
        <v>3017</v>
      </c>
      <c r="C219" s="106">
        <v>261.66820091</v>
      </c>
      <c r="D219" s="107">
        <v>3082</v>
      </c>
      <c r="F219" s="113">
        <f t="shared" ref="F219:F226" si="5">IF($C$227=0,"",IF(C219="[for completion]","",C219/$C$227))</f>
        <v>8.4236141115819577E-2</v>
      </c>
      <c r="G219" s="113">
        <f t="shared" ref="G219:G226" si="6">IF($D$227=0,"",IF(D219="[for completion]","",D219/$D$227))</f>
        <v>0.16158968174906937</v>
      </c>
    </row>
    <row r="220" spans="1:7" x14ac:dyDescent="0.25">
      <c r="A220" s="25" t="s">
        <v>626</v>
      </c>
      <c r="B220" s="25" t="s">
        <v>3018</v>
      </c>
      <c r="C220" s="106">
        <v>337.35101278000002</v>
      </c>
      <c r="D220" s="107">
        <v>2376</v>
      </c>
      <c r="F220" s="113">
        <f t="shared" si="5"/>
        <v>0.10859992700402572</v>
      </c>
      <c r="G220" s="113">
        <f t="shared" si="6"/>
        <v>0.12457400513815341</v>
      </c>
    </row>
    <row r="221" spans="1:7" x14ac:dyDescent="0.25">
      <c r="A221" s="25" t="s">
        <v>628</v>
      </c>
      <c r="B221" s="25" t="s">
        <v>3019</v>
      </c>
      <c r="C221" s="106">
        <v>551.94195262000005</v>
      </c>
      <c r="D221" s="107">
        <v>3345</v>
      </c>
      <c r="F221" s="113">
        <f t="shared" si="5"/>
        <v>0.17768097173041908</v>
      </c>
      <c r="G221" s="113">
        <f t="shared" si="6"/>
        <v>0.17537880773868819</v>
      </c>
    </row>
    <row r="222" spans="1:7" x14ac:dyDescent="0.25">
      <c r="A222" s="25" t="s">
        <v>630</v>
      </c>
      <c r="B222" s="25" t="s">
        <v>3020</v>
      </c>
      <c r="C222" s="106">
        <v>587.24580541</v>
      </c>
      <c r="D222" s="107">
        <v>3390</v>
      </c>
      <c r="F222" s="113">
        <f t="shared" si="5"/>
        <v>0.18904597640125184</v>
      </c>
      <c r="G222" s="113">
        <f t="shared" si="6"/>
        <v>0.17773816389660776</v>
      </c>
    </row>
    <row r="223" spans="1:7" x14ac:dyDescent="0.25">
      <c r="A223" s="25" t="s">
        <v>632</v>
      </c>
      <c r="B223" s="25" t="s">
        <v>3021</v>
      </c>
      <c r="C223" s="106">
        <v>590.63704073999997</v>
      </c>
      <c r="D223" s="107">
        <v>3314</v>
      </c>
      <c r="F223" s="113">
        <f t="shared" si="5"/>
        <v>0.19013768176255053</v>
      </c>
      <c r="G223" s="113">
        <f t="shared" si="6"/>
        <v>0.17375347349656584</v>
      </c>
    </row>
    <row r="224" spans="1:7" x14ac:dyDescent="0.25">
      <c r="A224" s="25" t="s">
        <v>634</v>
      </c>
      <c r="B224" s="25" t="s">
        <v>3022</v>
      </c>
      <c r="C224" s="106">
        <v>463.98150625</v>
      </c>
      <c r="D224" s="107">
        <v>2389</v>
      </c>
      <c r="F224" s="113">
        <f t="shared" si="5"/>
        <v>0.14936477378482971</v>
      </c>
      <c r="G224" s="113">
        <f t="shared" si="6"/>
        <v>0.12525559691710794</v>
      </c>
    </row>
    <row r="225" spans="1:7" x14ac:dyDescent="0.25">
      <c r="A225" s="25" t="s">
        <v>636</v>
      </c>
      <c r="B225" s="25" t="s">
        <v>3023</v>
      </c>
      <c r="C225" s="106">
        <v>295.51387633000002</v>
      </c>
      <c r="D225" s="107">
        <v>1078</v>
      </c>
      <c r="F225" s="113">
        <f t="shared" si="5"/>
        <v>9.5131729807622259E-2</v>
      </c>
      <c r="G225" s="113">
        <f t="shared" si="6"/>
        <v>5.651968751638442E-2</v>
      </c>
    </row>
    <row r="226" spans="1:7" x14ac:dyDescent="0.25">
      <c r="A226" s="25" t="s">
        <v>638</v>
      </c>
      <c r="B226" s="25" t="s">
        <v>3024</v>
      </c>
      <c r="C226" s="106">
        <v>18.025609859999999</v>
      </c>
      <c r="D226" s="107">
        <v>99</v>
      </c>
      <c r="F226" s="113">
        <f t="shared" si="5"/>
        <v>5.8027983934812186E-3</v>
      </c>
      <c r="G226" s="113">
        <f t="shared" si="6"/>
        <v>5.1905835474230586E-3</v>
      </c>
    </row>
    <row r="227" spans="1:7" x14ac:dyDescent="0.25">
      <c r="A227" s="25" t="s">
        <v>640</v>
      </c>
      <c r="B227" s="52" t="s">
        <v>91</v>
      </c>
      <c r="C227" s="106">
        <f>SUM(C219:C226)</f>
        <v>3106.3650049000003</v>
      </c>
      <c r="D227" s="107">
        <f>SUM(D219:D226)</f>
        <v>19073</v>
      </c>
      <c r="F227" s="101">
        <f>SUM(F219:F226)</f>
        <v>1</v>
      </c>
      <c r="G227" s="101">
        <f>SUM(G219:G226)</f>
        <v>1</v>
      </c>
    </row>
    <row r="228" spans="1:7" outlineLevel="1" x14ac:dyDescent="0.25">
      <c r="A228" s="25" t="s">
        <v>641</v>
      </c>
      <c r="B228" s="54" t="s">
        <v>3025</v>
      </c>
      <c r="C228" s="106">
        <v>10.74479897</v>
      </c>
      <c r="D228" s="107">
        <v>61</v>
      </c>
      <c r="F228" s="113">
        <f t="shared" ref="F228:F233" si="7">IF($C$227=0,"",IF(C228="[for completion]","",C228/$C$227))</f>
        <v>3.4589621480576442E-3</v>
      </c>
      <c r="G228" s="113">
        <f t="shared" ref="G228:G233" si="8">IF($D$227=0,"",IF(D228="[for completion]","",D228/$D$227))</f>
        <v>3.1982383474020866E-3</v>
      </c>
    </row>
    <row r="229" spans="1:7" outlineLevel="1" x14ac:dyDescent="0.25">
      <c r="A229" s="25" t="s">
        <v>643</v>
      </c>
      <c r="B229" s="54" t="s">
        <v>3026</v>
      </c>
      <c r="C229" s="106">
        <v>7.2808108799999998</v>
      </c>
      <c r="D229" s="107">
        <v>37</v>
      </c>
      <c r="F229" s="113">
        <f t="shared" si="7"/>
        <v>2.3438362422043778E-3</v>
      </c>
      <c r="G229" s="113">
        <f t="shared" si="8"/>
        <v>1.939915063178315E-3</v>
      </c>
    </row>
    <row r="230" spans="1:7" outlineLevel="1" x14ac:dyDescent="0.25">
      <c r="A230" s="25" t="s">
        <v>645</v>
      </c>
      <c r="B230" s="54" t="s">
        <v>3027</v>
      </c>
      <c r="C230" s="106">
        <v>0</v>
      </c>
      <c r="D230" s="107">
        <v>0</v>
      </c>
      <c r="F230" s="113">
        <f t="shared" si="7"/>
        <v>0</v>
      </c>
      <c r="G230" s="113">
        <f t="shared" si="8"/>
        <v>0</v>
      </c>
    </row>
    <row r="231" spans="1:7" outlineLevel="1" x14ac:dyDescent="0.25">
      <c r="A231" s="25" t="s">
        <v>647</v>
      </c>
      <c r="B231" s="54" t="s">
        <v>3028</v>
      </c>
      <c r="C231" s="106">
        <v>0</v>
      </c>
      <c r="D231" s="107">
        <v>0</v>
      </c>
      <c r="F231" s="113">
        <f t="shared" si="7"/>
        <v>0</v>
      </c>
      <c r="G231" s="113">
        <f t="shared" si="8"/>
        <v>0</v>
      </c>
    </row>
    <row r="232" spans="1:7" outlineLevel="1" x14ac:dyDescent="0.25">
      <c r="A232" s="25" t="s">
        <v>649</v>
      </c>
      <c r="B232" s="54" t="s">
        <v>3029</v>
      </c>
      <c r="C232" s="106">
        <v>0</v>
      </c>
      <c r="D232" s="107">
        <v>0</v>
      </c>
      <c r="F232" s="113">
        <f t="shared" si="7"/>
        <v>0</v>
      </c>
      <c r="G232" s="113">
        <f t="shared" si="8"/>
        <v>0</v>
      </c>
    </row>
    <row r="233" spans="1:7" outlineLevel="1" x14ac:dyDescent="0.25">
      <c r="A233" s="25" t="s">
        <v>651</v>
      </c>
      <c r="B233" s="54" t="s">
        <v>3030</v>
      </c>
      <c r="C233" s="106">
        <v>1E-8</v>
      </c>
      <c r="D233" s="107">
        <v>1</v>
      </c>
      <c r="F233" s="113">
        <f t="shared" si="7"/>
        <v>3.219196708766013E-12</v>
      </c>
      <c r="G233" s="113">
        <f t="shared" si="8"/>
        <v>5.2430136842657158E-5</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0.50711273000000001</v>
      </c>
      <c r="F238" s="121"/>
      <c r="G238" s="121"/>
    </row>
    <row r="239" spans="1:7" x14ac:dyDescent="0.25">
      <c r="F239" s="121"/>
      <c r="G239" s="121"/>
    </row>
    <row r="240" spans="1:7" x14ac:dyDescent="0.25">
      <c r="B240" s="42" t="s">
        <v>623</v>
      </c>
      <c r="F240" s="121"/>
      <c r="G240" s="121"/>
    </row>
    <row r="241" spans="1:7" x14ac:dyDescent="0.25">
      <c r="A241" s="25" t="s">
        <v>658</v>
      </c>
      <c r="B241" s="25" t="s">
        <v>3031</v>
      </c>
      <c r="C241" s="106">
        <v>987.11317446999999</v>
      </c>
      <c r="D241" s="107">
        <v>8197</v>
      </c>
      <c r="F241" s="113">
        <f t="shared" ref="F241:F248" si="9">IF($C$249=0,"",IF(C241="[Mark as ND1 if not relevant]","",C241/$C$249))</f>
        <v>0.3177711484990815</v>
      </c>
      <c r="G241" s="113">
        <f t="shared" ref="G241:G248" si="10">IF($D$249=0,"",IF(D241="[Mark as ND1 if not relevant]","",D241/$D$249))</f>
        <v>0.42981490220754026</v>
      </c>
    </row>
    <row r="242" spans="1:7" x14ac:dyDescent="0.25">
      <c r="A242" s="25" t="s">
        <v>659</v>
      </c>
      <c r="B242" s="25" t="s">
        <v>3032</v>
      </c>
      <c r="C242" s="106">
        <v>693.46661875999996</v>
      </c>
      <c r="D242" s="107">
        <v>4112</v>
      </c>
      <c r="F242" s="113">
        <f t="shared" si="9"/>
        <v>0.22324054585479255</v>
      </c>
      <c r="G242" s="113">
        <f t="shared" si="10"/>
        <v>0.21561533217974935</v>
      </c>
    </row>
    <row r="243" spans="1:7" x14ac:dyDescent="0.25">
      <c r="A243" s="25" t="s">
        <v>660</v>
      </c>
      <c r="B243" s="25" t="s">
        <v>3033</v>
      </c>
      <c r="C243" s="106">
        <v>551.84369517000005</v>
      </c>
      <c r="D243" s="107">
        <v>3060</v>
      </c>
      <c r="F243" s="113">
        <f t="shared" si="9"/>
        <v>0.17764934086742595</v>
      </c>
      <c r="G243" s="113">
        <f t="shared" si="10"/>
        <v>0.16045304388862672</v>
      </c>
    </row>
    <row r="244" spans="1:7" x14ac:dyDescent="0.25">
      <c r="A244" s="25" t="s">
        <v>661</v>
      </c>
      <c r="B244" s="25" t="s">
        <v>3034</v>
      </c>
      <c r="C244" s="106">
        <v>332.54678157000001</v>
      </c>
      <c r="D244" s="107">
        <v>1699</v>
      </c>
      <c r="F244" s="113">
        <f t="shared" si="9"/>
        <v>0.10705335056024388</v>
      </c>
      <c r="G244" s="113">
        <f t="shared" si="10"/>
        <v>8.9088144302868225E-2</v>
      </c>
    </row>
    <row r="245" spans="1:7" x14ac:dyDescent="0.25">
      <c r="A245" s="25" t="s">
        <v>662</v>
      </c>
      <c r="B245" s="25" t="s">
        <v>3035</v>
      </c>
      <c r="C245" s="106">
        <v>222.00118664999999</v>
      </c>
      <c r="D245" s="107">
        <v>973</v>
      </c>
      <c r="F245" s="113">
        <f t="shared" si="9"/>
        <v>7.146654899809915E-2</v>
      </c>
      <c r="G245" s="113">
        <f t="shared" si="10"/>
        <v>5.1019873105762677E-2</v>
      </c>
    </row>
    <row r="246" spans="1:7" x14ac:dyDescent="0.25">
      <c r="A246" s="25" t="s">
        <v>663</v>
      </c>
      <c r="B246" s="25" t="s">
        <v>3036</v>
      </c>
      <c r="C246" s="106">
        <v>162.20096989000001</v>
      </c>
      <c r="D246" s="107">
        <v>555</v>
      </c>
      <c r="F246" s="113">
        <f t="shared" si="9"/>
        <v>5.2215682884877462E-2</v>
      </c>
      <c r="G246" s="113">
        <f t="shared" si="10"/>
        <v>2.9101777568035236E-2</v>
      </c>
    </row>
    <row r="247" spans="1:7" x14ac:dyDescent="0.25">
      <c r="A247" s="25" t="s">
        <v>664</v>
      </c>
      <c r="B247" s="25" t="s">
        <v>3037</v>
      </c>
      <c r="C247" s="106">
        <v>153.46961081000001</v>
      </c>
      <c r="D247" s="107">
        <v>458</v>
      </c>
      <c r="F247" s="113">
        <f t="shared" si="9"/>
        <v>4.9404886641276312E-2</v>
      </c>
      <c r="G247" s="113">
        <f t="shared" si="10"/>
        <v>2.4015520948036287E-2</v>
      </c>
    </row>
    <row r="248" spans="1:7" x14ac:dyDescent="0.25">
      <c r="A248" s="25" t="s">
        <v>665</v>
      </c>
      <c r="B248" s="25" t="s">
        <v>3024</v>
      </c>
      <c r="C248" s="106">
        <v>3.7229650799999998</v>
      </c>
      <c r="D248" s="107">
        <v>17</v>
      </c>
      <c r="F248" s="113">
        <f t="shared" si="9"/>
        <v>1.198495694203228E-3</v>
      </c>
      <c r="G248" s="113">
        <f t="shared" si="10"/>
        <v>8.9140579938125949E-4</v>
      </c>
    </row>
    <row r="249" spans="1:7" x14ac:dyDescent="0.25">
      <c r="A249" s="25" t="s">
        <v>666</v>
      </c>
      <c r="B249" s="52" t="s">
        <v>91</v>
      </c>
      <c r="C249" s="106">
        <f>SUM(C241:C248)</f>
        <v>3106.3650023999999</v>
      </c>
      <c r="D249" s="107">
        <f>SUM(D241:D248)</f>
        <v>19071</v>
      </c>
      <c r="F249" s="101">
        <f>SUM(F241:F248)</f>
        <v>1</v>
      </c>
      <c r="G249" s="101">
        <f>SUM(G241:G248)</f>
        <v>1</v>
      </c>
    </row>
    <row r="250" spans="1:7" outlineLevel="1" x14ac:dyDescent="0.25">
      <c r="A250" s="25" t="s">
        <v>667</v>
      </c>
      <c r="B250" s="54" t="s">
        <v>3025</v>
      </c>
      <c r="C250" s="106">
        <v>3.7229650799999998</v>
      </c>
      <c r="D250" s="107">
        <v>17</v>
      </c>
      <c r="F250" s="113">
        <f t="shared" ref="F250:F255" si="11">IF($C$249=0,"",IF(C250="[for completion]","",C250/$C$249))</f>
        <v>1.198495694203228E-3</v>
      </c>
      <c r="G250" s="113">
        <f t="shared" ref="G250:G255" si="12">IF($D$249=0,"",IF(D250="[for completion]","",D250/$D$249))</f>
        <v>8.9140579938125949E-4</v>
      </c>
    </row>
    <row r="251" spans="1:7" outlineLevel="1" x14ac:dyDescent="0.25">
      <c r="A251" s="25" t="s">
        <v>668</v>
      </c>
      <c r="B251" s="54" t="s">
        <v>3026</v>
      </c>
      <c r="C251" s="106">
        <v>0</v>
      </c>
      <c r="D251" s="107">
        <v>0</v>
      </c>
      <c r="F251" s="113">
        <f t="shared" si="11"/>
        <v>0</v>
      </c>
      <c r="G251" s="113">
        <f t="shared" si="12"/>
        <v>0</v>
      </c>
    </row>
    <row r="252" spans="1:7" outlineLevel="1" x14ac:dyDescent="0.25">
      <c r="A252" s="25" t="s">
        <v>669</v>
      </c>
      <c r="B252" s="54" t="s">
        <v>3027</v>
      </c>
      <c r="C252" s="106">
        <v>0</v>
      </c>
      <c r="D252" s="107">
        <v>0</v>
      </c>
      <c r="F252" s="113">
        <f t="shared" si="11"/>
        <v>0</v>
      </c>
      <c r="G252" s="113">
        <f t="shared" si="12"/>
        <v>0</v>
      </c>
    </row>
    <row r="253" spans="1:7" outlineLevel="1" x14ac:dyDescent="0.25">
      <c r="A253" s="25" t="s">
        <v>670</v>
      </c>
      <c r="B253" s="54" t="s">
        <v>3028</v>
      </c>
      <c r="C253" s="106">
        <v>0</v>
      </c>
      <c r="D253" s="107">
        <v>0</v>
      </c>
      <c r="F253" s="113">
        <f t="shared" si="11"/>
        <v>0</v>
      </c>
      <c r="G253" s="113">
        <f t="shared" si="12"/>
        <v>0</v>
      </c>
    </row>
    <row r="254" spans="1:7" outlineLevel="1" x14ac:dyDescent="0.25">
      <c r="A254" s="25" t="s">
        <v>671</v>
      </c>
      <c r="B254" s="54" t="s">
        <v>3029</v>
      </c>
      <c r="C254" s="106">
        <v>0</v>
      </c>
      <c r="D254" s="107">
        <v>0</v>
      </c>
      <c r="F254" s="113">
        <f t="shared" si="11"/>
        <v>0</v>
      </c>
      <c r="G254" s="113">
        <f t="shared" si="12"/>
        <v>0</v>
      </c>
    </row>
    <row r="255" spans="1:7" outlineLevel="1" x14ac:dyDescent="0.25">
      <c r="A255" s="25" t="s">
        <v>672</v>
      </c>
      <c r="B255" s="54" t="s">
        <v>3030</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3038</v>
      </c>
      <c r="C260" s="101">
        <v>1</v>
      </c>
      <c r="E260" s="95"/>
      <c r="F260" s="95"/>
      <c r="G260" s="95"/>
    </row>
    <row r="261" spans="1:14" x14ac:dyDescent="0.25">
      <c r="A261" s="25" t="s">
        <v>679</v>
      </c>
      <c r="B261" s="25" t="s">
        <v>3039</v>
      </c>
      <c r="C261" s="101">
        <v>0</v>
      </c>
      <c r="E261" s="95"/>
      <c r="F261" s="95"/>
    </row>
    <row r="262" spans="1:14" x14ac:dyDescent="0.25">
      <c r="A262" s="25" t="s">
        <v>681</v>
      </c>
      <c r="B262" s="25" t="s">
        <v>3040</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3041</v>
      </c>
      <c r="C277" s="101">
        <v>0.45268444000000002</v>
      </c>
      <c r="E277" s="23"/>
      <c r="F277" s="23"/>
    </row>
    <row r="278" spans="1:7" x14ac:dyDescent="0.25">
      <c r="A278" s="25" t="s">
        <v>699</v>
      </c>
      <c r="B278" s="25" t="s">
        <v>700</v>
      </c>
      <c r="C278" s="101">
        <v>0.54731556000000003</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3106.3650048999998</v>
      </c>
      <c r="D287" s="107">
        <v>19073</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3106.3650048999998</v>
      </c>
      <c r="D305" s="107">
        <f>SUM(D287:D304)</f>
        <v>19073</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3106.3650048999998</v>
      </c>
      <c r="D310" s="107">
        <v>19073</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3106.3650048999998</v>
      </c>
      <c r="D328" s="107">
        <f>SUM(D310:D327)</f>
        <v>19073</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3106.3650048999998</v>
      </c>
      <c r="D345" s="107">
        <v>19073</v>
      </c>
      <c r="F345" s="113">
        <f t="shared" si="17"/>
        <v>1</v>
      </c>
      <c r="G345" s="113">
        <f t="shared" si="18"/>
        <v>1</v>
      </c>
    </row>
    <row r="346" spans="1:7" customFormat="1" x14ac:dyDescent="0.25">
      <c r="A346" s="25" t="s">
        <v>2560</v>
      </c>
      <c r="B346" s="42" t="s">
        <v>91</v>
      </c>
      <c r="C346" s="106">
        <f>SUM(C333:C345)</f>
        <v>3106.3650048999998</v>
      </c>
      <c r="D346" s="107">
        <f>SUM(D333:D345)</f>
        <v>19073</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2744.4010531399999</v>
      </c>
      <c r="D358" s="107">
        <v>16449</v>
      </c>
      <c r="E358" s="31"/>
      <c r="F358" s="113">
        <f t="shared" ref="F358:F364" si="19">IF($C$365=0,"",IF(C358="[For completion]","",C358/$C$365))</f>
        <v>0.88347668378022681</v>
      </c>
      <c r="G358" s="113">
        <f t="shared" ref="G358:G364" si="20">IF($D$365=0,"",IF(D358="[For completion]","",D358/$D$365))</f>
        <v>0.86242332092486762</v>
      </c>
    </row>
    <row r="359" spans="1:7" customFormat="1" x14ac:dyDescent="0.25">
      <c r="A359" s="25" t="s">
        <v>2369</v>
      </c>
      <c r="B359" s="127" t="s">
        <v>1907</v>
      </c>
      <c r="C359" s="106">
        <v>361.96395175999999</v>
      </c>
      <c r="D359" s="107">
        <v>2624</v>
      </c>
      <c r="E359" s="31"/>
      <c r="F359" s="113">
        <f t="shared" si="19"/>
        <v>0.1165233162197732</v>
      </c>
      <c r="G359" s="113">
        <f t="shared" si="20"/>
        <v>0.13757667907513238</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3106.3650048999998</v>
      </c>
      <c r="D365" s="107">
        <f>SUM(D358:D364)</f>
        <v>19073</v>
      </c>
      <c r="E365" s="31"/>
      <c r="F365" s="121">
        <f>SUM(F358:F364)</f>
        <v>1</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3042</v>
      </c>
      <c r="C368" s="106">
        <v>0</v>
      </c>
      <c r="D368" s="107">
        <v>0</v>
      </c>
      <c r="E368" s="31"/>
      <c r="F368" s="113">
        <f>IF($C$372=0,"",IF(C368="[For completion]","",C368/$C$372))</f>
        <v>0</v>
      </c>
      <c r="G368" s="113">
        <f>IF($D$372=0,"",IF(D368="[For completion]","",D368/$D$372))</f>
        <v>0</v>
      </c>
    </row>
    <row r="369" spans="1:7" customFormat="1" x14ac:dyDescent="0.25">
      <c r="A369" s="25" t="s">
        <v>2377</v>
      </c>
      <c r="B369" s="127" t="s">
        <v>3043</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3044</v>
      </c>
      <c r="C371" s="106">
        <v>3106.3650048999998</v>
      </c>
      <c r="D371" s="107">
        <v>19073</v>
      </c>
      <c r="E371" s="31"/>
      <c r="F371" s="113">
        <f>IF($C$372=0,"",IF(C371="[For completion]","",C371/$C$372))</f>
        <v>1</v>
      </c>
      <c r="G371" s="113">
        <f>IF($D$372=0,"",IF(D371="[For completion]","",D371/$D$372))</f>
        <v>1</v>
      </c>
    </row>
    <row r="372" spans="1:7" customFormat="1" x14ac:dyDescent="0.25">
      <c r="A372" s="25" t="s">
        <v>2380</v>
      </c>
      <c r="B372" s="42" t="s">
        <v>91</v>
      </c>
      <c r="C372" s="106">
        <f>SUM(C368:C371)</f>
        <v>3106.3650048999998</v>
      </c>
      <c r="D372" s="107">
        <f>SUM(D368:D371)</f>
        <v>19073</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53" zoomScale="60" zoomScaleNormal="80" workbookViewId="0">
      <selection activeCell="D5" sqref="D5"/>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zoomScale="85" zoomScaleNormal="80" zoomScaleSheetLayoutView="85" workbookViewId="0">
      <selection activeCell="C166" sqref="C166"/>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topLeftCell="A4" zoomScale="85" zoomScaleNormal="80" zoomScaleSheetLayoutView="85" workbookViewId="0">
      <selection activeCell="B24" sqref="B24"/>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3057</v>
      </c>
      <c r="C6" s="177" t="s">
        <v>3058</v>
      </c>
    </row>
    <row r="7" spans="1:3" x14ac:dyDescent="0.25">
      <c r="A7" s="1" t="s">
        <v>1110</v>
      </c>
      <c r="B7" s="39" t="s">
        <v>3061</v>
      </c>
      <c r="C7" s="177" t="s">
        <v>3062</v>
      </c>
    </row>
    <row r="8" spans="1:3" x14ac:dyDescent="0.25">
      <c r="A8" s="1" t="s">
        <v>1111</v>
      </c>
      <c r="B8" s="39" t="s">
        <v>3059</v>
      </c>
      <c r="C8" s="177" t="s">
        <v>3060</v>
      </c>
    </row>
    <row r="9" spans="1:3" x14ac:dyDescent="0.25">
      <c r="A9" s="1" t="s">
        <v>1112</v>
      </c>
      <c r="B9" s="39" t="s">
        <v>1113</v>
      </c>
      <c r="C9" s="138" t="s">
        <v>3047</v>
      </c>
    </row>
    <row r="10" spans="1:3" ht="32.1" customHeight="1" x14ac:dyDescent="0.25">
      <c r="A10" s="1" t="s">
        <v>1114</v>
      </c>
      <c r="B10" s="39" t="s">
        <v>3052</v>
      </c>
      <c r="C10" s="138" t="s">
        <v>3053</v>
      </c>
    </row>
    <row r="11" spans="1:3" ht="47.25" customHeight="1" x14ac:dyDescent="0.25">
      <c r="A11" s="1" t="s">
        <v>1115</v>
      </c>
      <c r="B11" s="39" t="s">
        <v>3054</v>
      </c>
      <c r="C11" s="138" t="s">
        <v>3055</v>
      </c>
    </row>
    <row r="12" spans="1:3" ht="45" x14ac:dyDescent="0.25">
      <c r="A12" s="1" t="s">
        <v>1116</v>
      </c>
      <c r="B12" s="39" t="s">
        <v>1117</v>
      </c>
      <c r="C12" s="138" t="s">
        <v>3050</v>
      </c>
    </row>
    <row r="13" spans="1:3" x14ac:dyDescent="0.25">
      <c r="A13" s="1" t="s">
        <v>1118</v>
      </c>
      <c r="B13" s="39" t="s">
        <v>1119</v>
      </c>
      <c r="C13" s="138" t="s">
        <v>3049</v>
      </c>
    </row>
    <row r="14" spans="1:3" ht="30" x14ac:dyDescent="0.25">
      <c r="A14" s="1" t="s">
        <v>1120</v>
      </c>
      <c r="B14" s="39" t="s">
        <v>1121</v>
      </c>
      <c r="C14" s="138" t="s">
        <v>3048</v>
      </c>
    </row>
    <row r="15" spans="1:3" x14ac:dyDescent="0.25">
      <c r="A15" s="1" t="s">
        <v>1122</v>
      </c>
      <c r="B15" s="39" t="s">
        <v>1123</v>
      </c>
      <c r="C15" s="138" t="s">
        <v>3051</v>
      </c>
    </row>
    <row r="16" spans="1:3" ht="30" x14ac:dyDescent="0.25">
      <c r="A16" s="1" t="s">
        <v>1124</v>
      </c>
      <c r="B16" s="39" t="s">
        <v>1125</v>
      </c>
      <c r="C16" s="138" t="s">
        <v>3045</v>
      </c>
    </row>
    <row r="17" spans="1:3" ht="16.899999999999999" customHeight="1" x14ac:dyDescent="0.25">
      <c r="A17" s="1" t="s">
        <v>1126</v>
      </c>
      <c r="B17" s="43" t="s">
        <v>1127</v>
      </c>
      <c r="C17" s="138" t="s">
        <v>3046</v>
      </c>
    </row>
    <row r="18" spans="1:3" x14ac:dyDescent="0.25">
      <c r="A18" s="1" t="s">
        <v>1128</v>
      </c>
      <c r="B18" s="43" t="s">
        <v>1129</v>
      </c>
      <c r="C18" s="138" t="s">
        <v>3056</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115" zoomScaleNormal="80" zoomScaleSheetLayoutView="115" workbookViewId="0">
      <selection activeCell="E8" sqref="E8"/>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8" t="s">
        <v>3063</v>
      </c>
      <c r="E3" s="208"/>
      <c r="F3" s="208"/>
      <c r="G3" s="208"/>
      <c r="H3" s="208"/>
      <c r="J3" s="19"/>
    </row>
    <row r="4" spans="2:10" ht="48.75" customHeight="1" x14ac:dyDescent="0.25">
      <c r="B4" s="18"/>
      <c r="D4" s="208"/>
      <c r="E4" s="208"/>
      <c r="F4" s="208"/>
      <c r="G4" s="208"/>
      <c r="H4" s="208"/>
      <c r="J4" s="19"/>
    </row>
    <row r="5" spans="2:10" x14ac:dyDescent="0.25">
      <c r="B5" s="18"/>
      <c r="E5" s="199"/>
      <c r="F5" s="200"/>
      <c r="J5" s="19"/>
    </row>
    <row r="6" spans="2:10" x14ac:dyDescent="0.25">
      <c r="B6" s="18"/>
      <c r="D6" s="209" t="s">
        <v>3064</v>
      </c>
      <c r="E6" s="209"/>
      <c r="F6" s="209"/>
      <c r="G6" s="209"/>
      <c r="H6" s="209"/>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tabSelected="1" view="pageBreakPreview" zoomScale="60" zoomScaleNormal="80" workbookViewId="0">
      <selection activeCell="F21" sqref="F21"/>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10" t="s">
        <v>1429</v>
      </c>
      <c r="B1" s="210"/>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2968</v>
      </c>
      <c r="C15" s="25" t="s">
        <v>2969</v>
      </c>
      <c r="D15" s="25" t="s">
        <v>3065</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3066</v>
      </c>
      <c r="C18" s="25" t="s">
        <v>2933</v>
      </c>
      <c r="E18" s="31"/>
      <c r="F18" s="31"/>
      <c r="G18" s="31"/>
      <c r="H18" s="23"/>
      <c r="L18" s="23"/>
      <c r="M18" s="23"/>
    </row>
    <row r="19" spans="1:13" x14ac:dyDescent="0.25">
      <c r="A19" s="25" t="s">
        <v>1342</v>
      </c>
      <c r="B19" s="42" t="s">
        <v>1330</v>
      </c>
      <c r="C19" s="25" t="s">
        <v>2946</v>
      </c>
      <c r="D19" s="25" t="s">
        <v>3067</v>
      </c>
      <c r="E19" s="31"/>
      <c r="F19" s="31"/>
      <c r="G19" s="31"/>
      <c r="H19" s="23"/>
      <c r="L19" s="23"/>
      <c r="M19" s="23"/>
    </row>
    <row r="20" spans="1:13" x14ac:dyDescent="0.25">
      <c r="A20" s="25" t="s">
        <v>1343</v>
      </c>
      <c r="B20" s="42" t="s">
        <v>1331</v>
      </c>
      <c r="C20" s="25" t="s">
        <v>2955</v>
      </c>
      <c r="D20" s="25" t="s">
        <v>3068</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2952</v>
      </c>
      <c r="D24" s="25" t="s">
        <v>3069</v>
      </c>
      <c r="E24" s="31"/>
      <c r="F24" s="31"/>
      <c r="G24" s="31"/>
      <c r="H24" s="23"/>
      <c r="L24" s="23"/>
      <c r="M24" s="23"/>
    </row>
    <row r="25" spans="1:13" outlineLevel="1" x14ac:dyDescent="0.25">
      <c r="A25" s="25" t="s">
        <v>1347</v>
      </c>
      <c r="B25" s="40" t="s">
        <v>2948</v>
      </c>
      <c r="C25" s="25" t="s">
        <v>2933</v>
      </c>
      <c r="E25" s="31"/>
      <c r="F25" s="31"/>
      <c r="G25" s="31"/>
      <c r="H25" s="23"/>
      <c r="L25" s="23"/>
      <c r="M25" s="23"/>
    </row>
    <row r="26" spans="1:13" outlineLevel="1" x14ac:dyDescent="0.25">
      <c r="A26" s="25" t="s">
        <v>1350</v>
      </c>
      <c r="B26" s="156" t="s">
        <v>2951</v>
      </c>
      <c r="C26" s="138" t="s">
        <v>2952</v>
      </c>
      <c r="D26" s="138" t="s">
        <v>3069</v>
      </c>
      <c r="E26" s="31"/>
      <c r="F26" s="31"/>
      <c r="G26" s="31"/>
      <c r="H26" s="23"/>
      <c r="L26" s="23"/>
      <c r="M26" s="23"/>
    </row>
    <row r="27" spans="1:13" outlineLevel="1" x14ac:dyDescent="0.25">
      <c r="A27" s="25" t="s">
        <v>1351</v>
      </c>
      <c r="B27" s="156" t="s">
        <v>2954</v>
      </c>
      <c r="C27" s="138" t="s">
        <v>2955</v>
      </c>
      <c r="D27" s="138" t="s">
        <v>3068</v>
      </c>
      <c r="E27" s="31"/>
      <c r="F27" s="31"/>
      <c r="G27" s="31"/>
      <c r="H27" s="23"/>
      <c r="L27" s="23"/>
      <c r="M27" s="23"/>
    </row>
    <row r="28" spans="1:13" outlineLevel="1" x14ac:dyDescent="0.25">
      <c r="A28" s="25" t="s">
        <v>1352</v>
      </c>
      <c r="B28" s="156" t="s">
        <v>2966</v>
      </c>
      <c r="C28" s="138" t="s">
        <v>2967</v>
      </c>
      <c r="D28" s="138"/>
      <c r="E28" s="31"/>
      <c r="F28" s="31"/>
      <c r="G28" s="31"/>
      <c r="H28" s="23"/>
      <c r="L28" s="23"/>
      <c r="M28" s="23"/>
    </row>
    <row r="29" spans="1:13" outlineLevel="1" x14ac:dyDescent="0.25">
      <c r="A29" s="25" t="s">
        <v>1353</v>
      </c>
      <c r="B29" s="156" t="s">
        <v>2963</v>
      </c>
      <c r="C29" s="138" t="s">
        <v>2964</v>
      </c>
      <c r="D29" s="138" t="s">
        <v>3070</v>
      </c>
      <c r="E29" s="31"/>
      <c r="F29" s="31"/>
      <c r="G29" s="31"/>
      <c r="H29" s="23"/>
      <c r="L29" s="23"/>
      <c r="M29" s="23"/>
    </row>
    <row r="30" spans="1:13" outlineLevel="1" x14ac:dyDescent="0.25">
      <c r="A30" s="25" t="s">
        <v>1354</v>
      </c>
      <c r="B30" s="156" t="s">
        <v>2947</v>
      </c>
      <c r="C30" s="138" t="s">
        <v>2933</v>
      </c>
      <c r="D30" s="138"/>
      <c r="E30" s="31"/>
      <c r="F30" s="31"/>
      <c r="G30" s="31"/>
      <c r="H30" s="23"/>
      <c r="L30" s="23"/>
      <c r="M30" s="23"/>
    </row>
    <row r="31" spans="1:13" outlineLevel="1" x14ac:dyDescent="0.25">
      <c r="A31" s="25" t="s">
        <v>1355</v>
      </c>
      <c r="B31" s="156" t="s">
        <v>2956</v>
      </c>
      <c r="C31" s="138" t="s">
        <v>2957</v>
      </c>
      <c r="D31" s="138" t="s">
        <v>3071</v>
      </c>
      <c r="E31" s="31"/>
      <c r="F31" s="31"/>
      <c r="G31" s="31"/>
      <c r="H31" s="23"/>
      <c r="L31" s="23"/>
      <c r="M31" s="23"/>
    </row>
    <row r="32" spans="1:13" outlineLevel="1" x14ac:dyDescent="0.25">
      <c r="A32" s="25" t="s">
        <v>1356</v>
      </c>
      <c r="B32" s="156" t="s">
        <v>2959</v>
      </c>
      <c r="C32" s="138" t="s">
        <v>2960</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3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7.2232416666666666</v>
      </c>
      <c r="H75" s="23"/>
    </row>
    <row r="76" spans="1:14" x14ac:dyDescent="0.25">
      <c r="A76" s="25" t="s">
        <v>1398</v>
      </c>
      <c r="B76" s="25" t="s">
        <v>2916</v>
      </c>
      <c r="C76" s="106">
        <v>24.023858333333333</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3072</v>
      </c>
      <c r="C82" s="121">
        <v>1.8271699999999999E-3</v>
      </c>
      <c r="D82" s="121" t="str">
        <f t="shared" ref="D82:D87" si="0">IF(C82="","","ND2")</f>
        <v>ND2</v>
      </c>
      <c r="E82" s="121" t="str">
        <f t="shared" ref="E82:E87" si="1">IF(C82="","","ND2")</f>
        <v>ND2</v>
      </c>
      <c r="F82" s="121" t="str">
        <f t="shared" ref="F82:F87" si="2">IF(C82="","","ND2")</f>
        <v>ND2</v>
      </c>
      <c r="G82" s="121">
        <f t="shared" ref="G82:G87" si="3">IF(C82="","",C82)</f>
        <v>1.8271699999999999E-3</v>
      </c>
      <c r="H82" s="23"/>
    </row>
    <row r="83" spans="1:8" x14ac:dyDescent="0.25">
      <c r="A83" s="25" t="s">
        <v>1405</v>
      </c>
      <c r="B83" s="25" t="s">
        <v>3073</v>
      </c>
      <c r="C83" s="121">
        <v>4.2527999999999999E-4</v>
      </c>
      <c r="D83" s="121" t="str">
        <f t="shared" si="0"/>
        <v>ND2</v>
      </c>
      <c r="E83" s="121" t="str">
        <f t="shared" si="1"/>
        <v>ND2</v>
      </c>
      <c r="F83" s="121" t="str">
        <f t="shared" si="2"/>
        <v>ND2</v>
      </c>
      <c r="G83" s="121">
        <f t="shared" si="3"/>
        <v>4.2527999999999999E-4</v>
      </c>
      <c r="H83" s="23"/>
    </row>
    <row r="84" spans="1:8" x14ac:dyDescent="0.25">
      <c r="A84" s="25" t="s">
        <v>1406</v>
      </c>
      <c r="B84" s="25" t="s">
        <v>3074</v>
      </c>
      <c r="C84" s="121">
        <v>8.0829999999999997E-5</v>
      </c>
      <c r="D84" s="121" t="str">
        <f t="shared" si="0"/>
        <v>ND2</v>
      </c>
      <c r="E84" s="121" t="str">
        <f t="shared" si="1"/>
        <v>ND2</v>
      </c>
      <c r="F84" s="121" t="str">
        <f t="shared" si="2"/>
        <v>ND2</v>
      </c>
      <c r="G84" s="121">
        <f t="shared" si="3"/>
        <v>8.0829999999999997E-5</v>
      </c>
      <c r="H84" s="23"/>
    </row>
    <row r="85" spans="1:8" x14ac:dyDescent="0.25">
      <c r="A85" s="25" t="s">
        <v>1407</v>
      </c>
      <c r="B85" s="25" t="s">
        <v>3075</v>
      </c>
      <c r="C85" s="121">
        <v>3.3573000000000001E-4</v>
      </c>
      <c r="D85" s="121" t="str">
        <f t="shared" si="0"/>
        <v>ND2</v>
      </c>
      <c r="E85" s="121" t="str">
        <f t="shared" si="1"/>
        <v>ND2</v>
      </c>
      <c r="F85" s="121" t="str">
        <f t="shared" si="2"/>
        <v>ND2</v>
      </c>
      <c r="G85" s="121">
        <f t="shared" si="3"/>
        <v>3.3573000000000001E-4</v>
      </c>
      <c r="H85" s="23"/>
    </row>
    <row r="86" spans="1:8" x14ac:dyDescent="0.25">
      <c r="A86" s="25" t="s">
        <v>1417</v>
      </c>
      <c r="B86" s="25" t="s">
        <v>3076</v>
      </c>
      <c r="C86" s="121">
        <v>3.5899999999999998E-5</v>
      </c>
      <c r="D86" s="121" t="str">
        <f t="shared" si="0"/>
        <v>ND2</v>
      </c>
      <c r="E86" s="121" t="str">
        <f t="shared" si="1"/>
        <v>ND2</v>
      </c>
      <c r="F86" s="121" t="str">
        <f t="shared" si="2"/>
        <v>ND2</v>
      </c>
      <c r="G86" s="121">
        <f t="shared" si="3"/>
        <v>3.5899999999999998E-5</v>
      </c>
      <c r="H86" s="23"/>
    </row>
    <row r="87" spans="1:8" outlineLevel="1" x14ac:dyDescent="0.25">
      <c r="A87" s="25" t="s">
        <v>1408</v>
      </c>
      <c r="B87" s="25" t="s">
        <v>3077</v>
      </c>
      <c r="C87" s="121">
        <v>0.99729509000000005</v>
      </c>
      <c r="D87" s="121" t="str">
        <f t="shared" si="0"/>
        <v>ND2</v>
      </c>
      <c r="E87" s="121" t="str">
        <f t="shared" si="1"/>
        <v>ND2</v>
      </c>
      <c r="F87" s="121" t="str">
        <f t="shared" si="2"/>
        <v>ND2</v>
      </c>
      <c r="G87" s="121">
        <f t="shared" si="3"/>
        <v>0.99729509000000005</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6A8FB8F2-1D4C-4763-9F1D-DCA18FD57831}"/>
</file>

<file path=customXml/itemProps2.xml><?xml version="1.0" encoding="utf-8"?>
<ds:datastoreItem xmlns:ds="http://schemas.openxmlformats.org/officeDocument/2006/customXml" ds:itemID="{3E0A02AB-4BB0-4C08-9D6D-1F72F92E7C15}"/>
</file>

<file path=customXml/itemProps3.xml><?xml version="1.0" encoding="utf-8"?>
<ds:datastoreItem xmlns:ds="http://schemas.openxmlformats.org/officeDocument/2006/customXml" ds:itemID="{9D9595AA-850B-4E29-BADA-98CFD2AF6D2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2024-12-12T13:07:29Z</dcterms:created>
  <dcterms:modified xsi:type="dcterms:W3CDTF">2024-12-18T09:26:40Z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