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83418 AEGON SB\Reporting\2022\09\Draft\"/>
    </mc:Choice>
  </mc:AlternateContent>
  <xr:revisionPtr revIDLastSave="0" documentId="13_ncr:1_{39AE0F5A-4737-43DA-BC93-490CA39C6CF5}" xr6:coauthVersionLast="47" xr6:coauthVersionMax="47" xr10:uidLastSave="{00000000-0000-0000-0000-000000000000}"/>
  <bookViews>
    <workbookView xWindow="-120" yWindow="-120" windowWidth="24240" windowHeight="131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G577" i="9"/>
  <c r="D577" i="9"/>
  <c r="C577" i="9"/>
  <c r="G576" i="9"/>
  <c r="F576" i="9"/>
  <c r="G575" i="9"/>
  <c r="F575" i="9"/>
  <c r="G574" i="9"/>
  <c r="F574" i="9"/>
  <c r="G573" i="9"/>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81" i="9"/>
  <c r="G479" i="9"/>
  <c r="G477"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G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G153" i="8"/>
  <c r="G152" i="8"/>
  <c r="G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292" i="8"/>
  <c r="C300" i="8"/>
  <c r="F292" i="8"/>
  <c r="D292" i="8"/>
  <c r="D293" i="8"/>
  <c r="C293" i="8"/>
  <c r="D300" i="8"/>
  <c r="D290" i="8"/>
  <c r="C290" i="8"/>
  <c r="G105" i="8" l="1"/>
  <c r="G103" i="8"/>
  <c r="G101" i="8"/>
  <c r="G98" i="8"/>
  <c r="G96" i="8"/>
  <c r="G94" i="8"/>
  <c r="G104" i="8"/>
  <c r="G99" i="8"/>
  <c r="G97" i="8"/>
  <c r="G95" i="8"/>
  <c r="G93" i="8"/>
  <c r="G100" i="8" s="1"/>
  <c r="G102" i="8"/>
  <c r="F131" i="8"/>
  <c r="F134" i="8"/>
  <c r="F160" i="8"/>
  <c r="F186" i="8"/>
  <c r="F211" i="8"/>
  <c r="F215" i="8"/>
  <c r="F228" i="9"/>
  <c r="F229" i="9"/>
  <c r="F230" i="9"/>
  <c r="F231" i="9"/>
  <c r="F232" i="9"/>
  <c r="F255" i="9"/>
  <c r="F254" i="9"/>
  <c r="F253" i="9"/>
  <c r="F252" i="9"/>
  <c r="F250" i="9"/>
  <c r="F251" i="9"/>
  <c r="G454" i="9"/>
  <c r="G456" i="9"/>
  <c r="G458" i="9"/>
  <c r="F41" i="10"/>
  <c r="F39" i="10"/>
  <c r="G158" i="11"/>
  <c r="G160" i="11"/>
  <c r="G162" i="11"/>
  <c r="G17" i="19"/>
  <c r="F38" i="19"/>
  <c r="F36" i="19"/>
  <c r="F34" i="19"/>
  <c r="F32" i="19"/>
  <c r="F29" i="19"/>
  <c r="F27" i="19"/>
  <c r="F33" i="19"/>
  <c r="F37" i="19"/>
  <c r="G593" i="19"/>
  <c r="G591" i="19"/>
  <c r="F130" i="8"/>
  <c r="F132" i="8"/>
  <c r="F133" i="8"/>
  <c r="F135" i="8"/>
  <c r="F151" i="8"/>
  <c r="F155" i="8" s="1"/>
  <c r="F152" i="8"/>
  <c r="F153" i="8"/>
  <c r="F154" i="8"/>
  <c r="F156" i="8"/>
  <c r="F157" i="8"/>
  <c r="F158" i="8"/>
  <c r="F159" i="8"/>
  <c r="F161" i="8"/>
  <c r="F180" i="8"/>
  <c r="F182" i="8"/>
  <c r="F184" i="8"/>
  <c r="F205" i="8"/>
  <c r="F209" i="8"/>
  <c r="F213" i="8"/>
  <c r="F59" i="8"/>
  <c r="F61" i="8"/>
  <c r="F79" i="8"/>
  <c r="F102" i="8"/>
  <c r="G130" i="8"/>
  <c r="G131" i="8"/>
  <c r="G132" i="8"/>
  <c r="G133" i="8"/>
  <c r="G134" i="8"/>
  <c r="G135" i="8"/>
  <c r="G156" i="8"/>
  <c r="G157" i="8"/>
  <c r="G158" i="8"/>
  <c r="G159" i="8"/>
  <c r="G160" i="8"/>
  <c r="G161" i="8"/>
  <c r="F175" i="8"/>
  <c r="F179" i="8" s="1"/>
  <c r="F178" i="8"/>
  <c r="F181" i="8"/>
  <c r="F183" i="8"/>
  <c r="F185" i="8"/>
  <c r="F194" i="8"/>
  <c r="F196" i="8"/>
  <c r="F198" i="8"/>
  <c r="F200" i="8"/>
  <c r="F202" i="8"/>
  <c r="F204" i="8"/>
  <c r="F206" i="8"/>
  <c r="F210" i="8"/>
  <c r="F212" i="8"/>
  <c r="F17" i="22"/>
  <c r="F18" i="19"/>
  <c r="F17" i="19"/>
  <c r="F16" i="19"/>
  <c r="F16" i="9"/>
  <c r="F18" i="9"/>
  <c r="F20" i="9"/>
  <c r="F22" i="9"/>
  <c r="F24" i="9"/>
  <c r="F26" i="9"/>
  <c r="G228" i="9"/>
  <c r="G229" i="9"/>
  <c r="G230" i="9"/>
  <c r="G231" i="9"/>
  <c r="G232" i="9"/>
  <c r="G250" i="9"/>
  <c r="G251" i="9"/>
  <c r="G253" i="9"/>
  <c r="G455" i="9"/>
  <c r="G457" i="9"/>
  <c r="G476" i="9"/>
  <c r="G478" i="9"/>
  <c r="F40" i="10"/>
  <c r="G159" i="11"/>
  <c r="G161" i="11"/>
  <c r="G180" i="11"/>
  <c r="G182" i="11"/>
  <c r="G16" i="19"/>
  <c r="G18" i="19"/>
  <c r="F28" i="19"/>
  <c r="F31" i="19"/>
  <c r="F35" i="19"/>
  <c r="F39" i="19"/>
  <c r="F454" i="9"/>
  <c r="F455" i="9"/>
  <c r="F456" i="9"/>
  <c r="F457" i="9"/>
  <c r="F458" i="9"/>
  <c r="F476" i="9"/>
  <c r="F477" i="9"/>
  <c r="F478" i="9"/>
  <c r="F479" i="9"/>
  <c r="F480" i="9"/>
  <c r="F153" i="10"/>
  <c r="F155" i="10"/>
  <c r="F157" i="10"/>
  <c r="F158" i="11"/>
  <c r="F159" i="11"/>
  <c r="F160" i="11"/>
  <c r="F161" i="11"/>
  <c r="F162" i="11"/>
  <c r="F180" i="11"/>
  <c r="F181" i="11"/>
  <c r="F182" i="11"/>
  <c r="F183" i="11"/>
  <c r="F184" i="11"/>
  <c r="F208" i="8" l="1"/>
  <c r="G19" i="19"/>
  <c r="F19" i="19"/>
  <c r="F207" i="8"/>
  <c r="G595" i="19"/>
  <c r="F30" i="19"/>
  <c r="F42" i="10"/>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<sst xmlns="http://schemas.openxmlformats.org/spreadsheetml/2006/main" count="3762" uniqueCount="2721">
  <si>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</si>
  <si>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</si>
  <si>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</si>
  <si>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</si>
  <si>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</si>
  <si>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</si>
  <si>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</si>
  <si>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</si>
  <si>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</si>
  <si>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</si>
  <si>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</si>
  <si>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</si>
  <si>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</si>
  <si>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</si>
  <si>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</si>
  <si>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</si>
  <si>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</si>
  <si>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</si>
  <si>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</si>
  <si>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</si>
  <si>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</si>
  <si>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</si>
  <si>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</si>
  <si>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</si>
  <si>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</si>
  <si>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</si>
  <si>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</si>
  <si>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</si>
  <si>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</si>
  <si>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</si>
  <si>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</si>
  <si>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</si>
  <si>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</si>
  <si>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</si>
  <si>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</si>
  <si>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</si>
  <si>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</si>
  <si>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</si>
  <si>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</si>
  <si>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</si>
  <si>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</si>
  <si>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</si>
  <si>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</si>
  <si>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</si>
  <si>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</si>
  <si>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</si>
  <si>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</si>
  <si>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</si>
  <si>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</si>
  <si>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</si>
  <si>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</si>
  <si>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</si>
  <si>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</si>
  <si>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</si>
  <si>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</si>
  <si>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</si>
  <si>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</si>
  <si>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</si>
  <si>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</si>
  <si>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</si>
  <si>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</si>
  <si>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</si>
  <si>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</si>
  <si>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</si>
  <si>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</si>
  <si>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</si>
  <si>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</si>
  <si>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</si>
  <si>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</si>
  <si>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</si>
  <si>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</si>
  <si>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</si>
  <si>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</si>
  <si>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</si>
  <si>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</si>
  <si>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</si>
  <si>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</si>
  <si>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</si>
  <si>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</si>
  <si>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</si>
  <si>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</si>
  <si>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</si>
  <si>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</si>
  <si>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</si>
  <si>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</si>
  <si>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</si>
  <si>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</si>
  <si>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</si>
  <si>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</si>
  <si>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</si>
  <si>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</si>
  <si>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</si>
  <si>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</si>
  <si>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</si>
  <si>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</si>
  <si>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</si>
  <si>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</si>
  <si>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</si>
  <si>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</si>
  <si>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</si>
  <si>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</si>
  <si>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</si>
  <si>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</si>
  <si>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</si>
  <si>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</si>
  <si>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</si>
  <si>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</si>
  <si>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</si>
  <si>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</si>
  <si>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</si>
  <si>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</si>
  <si>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</si>
  <si>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</si>
  <si>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</si>
  <si>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</si>
  <si>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</si>
  <si>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</si>
  <si>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</si>
  <si>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</si>
  <si>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</si>
  <si>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</si>
  <si>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</si>
  <si>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</si>
  <si>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</si>
  <si>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</si>
  <si>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</si>
  <si>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</si>
  <si>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</si>
  <si>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</si>
  <si>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</si>
  <si>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</si>
  <si>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</si>
  <si>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</si>
  <si>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</si>
  <si>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</si>
  <si>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</si>
  <si>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</si>
  <si>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</si>
  <si>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</si>
  <si>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</si>
  <si>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</si>
  <si>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</si>
  <si>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</si>
  <si>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</si>
  <si>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</si>
  <si>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</si>
  <si>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</si>
  <si>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</si>
  <si>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</si>
  <si>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</si>
  <si>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</si>
  <si>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</si>
  <si>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</si>
  <si>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</si>
  <si>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</si>
  <si>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</si>
  <si>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</si>
  <si>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</si>
  <si>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</si>
  <si>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</si>
  <si>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</si>
  <si>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</si>
  <si>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</si>
  <si>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</si>
  <si>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</si>
  <si>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</si>
  <si>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</si>
  <si>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</si>
  <si>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</si>
  <si>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</si>
  <si>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</si>
  <si>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</si>
  <si>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</si>
  <si>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</si>
  <si>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</si>
  <si>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</si>
  <si>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</si>
  <si>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</si>
  <si>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</si>
  <si>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</si>
  <si>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</si>
  <si>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</si>
  <si>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</si>
  <si>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</si>
  <si>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</si>
  <si>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</si>
  <si>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</si>
  <si>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</si>
  <si>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</si>
  <si>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</si>
  <si>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</si>
  <si>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</si>
  <si>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</si>
  <si>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</si>
  <si>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</si>
  <si>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</si>
  <si>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</si>
  <si>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</si>
  <si>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</si>
  <si>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</si>
  <si>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</si>
  <si>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</si>
  <si>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</si>
  <si>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</si>
  <si>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</si>
  <si>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</si>
  <si>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</si>
  <si>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</si>
  <si>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</si>
  <si>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</si>
  <si>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</si>
  <si>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</si>
  <si>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</si>
  <si>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</si>
  <si>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</si>
  <si>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</si>
  <si>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</si>
  <si>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</si>
  <si>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</si>
  <si>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</si>
  <si>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</si>
  <si>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</si>
  <si>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</si>
  <si>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</si>
  <si>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</si>
  <si>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</si>
  <si>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</si>
  <si>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</si>
  <si>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</si>
  <si>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</si>
  <si>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</si>
  <si>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</si>
  <si>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</si>
  <si>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</si>
  <si>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</si>
  <si>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</si>
  <si>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</si>
  <si>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</si>
  <si>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</si>
  <si>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</si>
  <si>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</si>
  <si>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</si>
  <si>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</si>
  <si>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</si>
  <si>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</si>
  <si>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</si>
  <si>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</si>
  <si>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</si>
  <si>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</si>
  <si>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</si>
  <si>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</si>
  <si>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</si>
  <si>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</si>
  <si>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</si>
  <si>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</si>
  <si>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</si>
  <si>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</si>
  <si>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</si>
  <si>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</si>
  <si>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</si>
  <si>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</si>
  <si>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</si>
  <si>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</si>
  <si>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</si>
  <si>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</si>
  <si>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</si>
  <si>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</si>
  <si>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</si>
  <si>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</si>
  <si>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</si>
  <si>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</si>
  <si>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</si>
  <si>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</si>
  <si>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</si>
  <si>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</si>
  <si>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</si>
  <si>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</si>
  <si>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</si>
  <si>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</si>
  <si>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</si>
  <si>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</si>
  <si>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</si>
  <si>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</si>
  <si>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</si>
  <si>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</si>
  <si>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</si>
  <si>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</si>
  <si>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</si>
  <si>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</si>
  <si>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</si>
  <si>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</si>
  <si>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</si>
  <si>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</si>
  <si>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</si>
  <si>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</si>
  <si>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</si>
  <si>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</si>
  <si>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</si>
  <si>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</si>
  <si>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</si>
  <si>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</si>
  <si>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</si>
  <si>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</si>
  <si>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</si>
  <si>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</si>
  <si>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</si>
  <si>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</si>
  <si>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</si>
  <si>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</si>
  <si>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</si>
  <si>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</si>
  <si>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</si>
  <si>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</si>
  <si>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</si>
  <si>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</si>
  <si>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</si>
  <si>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</si>
  <si>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</si>
  <si>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</si>
  <si>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</si>
  <si>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</si>
  <si>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</si>
  <si>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</si>
  <si>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</si>
  <si>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</si>
  <si>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</si>
  <si>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</si>
  <si>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</si>
  <si>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</si>
  <si>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</si>
  <si>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</si>
  <si>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</si>
  <si>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</si>
  <si>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</si>
  <si>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</si>
  <si>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</si>
  <si>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</si>
  <si>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</si>
  <si>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</si>
  <si>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</si>
  <si>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</si>
  <si>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</si>
  <si>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</si>
  <si>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</si>
  <si>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</si>
  <si>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</si>
  <si>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</si>
  <si>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</si>
  <si>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</si>
  <si>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</si>
  <si>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</si>
  <si>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</si>
  <si>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</si>
  <si>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</si>
  <si>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</si>
  <si>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</si>
  <si>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</si>
  <si>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</si>
  <si>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</si>
  <si>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</si>
  <si>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</si>
  <si>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</si>
  <si>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</si>
  <si>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</si>
  <si>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</si>
  <si>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</si>
  <si>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</si>
  <si>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</si>
  <si>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</si>
  <si>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</si>
  <si>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</si>
  <si>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</si>
  <si>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</si>
  <si>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</si>
  <si>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</si>
  <si>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</si>
  <si>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</si>
  <si>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</si>
  <si>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</si>
  <si>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</si>
  <si>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</si>
  <si>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</si>
  <si>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</si>
  <si>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</si>
  <si>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</si>
  <si>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</si>
  <si>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</si>
  <si>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</si>
  <si>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</si>
  <si>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</si>
  <si>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</si>
  <si>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</si>
  <si>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</si>
  <si>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</si>
  <si>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</si>
  <si>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</si>
  <si>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</si>
  <si>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</si>
  <si>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</si>
  <si>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</si>
  <si>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</si>
  <si>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</si>
  <si>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</si>
  <si>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</si>
  <si>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</si>
  <si>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</si>
  <si>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</si>
  <si>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</si>
  <si>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</si>
  <si>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</si>
  <si>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</si>
  <si>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</si>
  <si>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</si>
  <si>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</si>
  <si>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</si>
  <si>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</si>
  <si>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</si>
  <si>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</si>
  <si>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</si>
  <si>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</si>
  <si>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</si>
  <si>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</si>
  <si>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</si>
  <si>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</si>
  <si>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</si>
  <si>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</si>
  <si>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</si>
  <si>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</si>
  <si>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</si>
  <si>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</si>
  <si>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</si>
  <si>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</si>
  <si>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</si>
  <si>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</si>
  <si>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</si>
  <si>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</si>
  <si>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</si>
  <si>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</si>
  <si>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</si>
  <si>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</si>
  <si>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</si>
  <si>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</si>
  <si>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</si>
  <si>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</si>
  <si>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</si>
  <si>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</si>
  <si>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</si>
  <si>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</si>
  <si>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</si>
  <si>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</si>
  <si>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</si>
  <si>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</si>
  <si>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</si>
  <si>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</si>
  <si>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</si>
  <si>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</si>
  <si>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</si>
  <si>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</si>
  <si>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</si>
  <si>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</si>
  <si>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</si>
  <si>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</si>
  <si>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</si>
  <si>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</si>
  <si>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</si>
  <si>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</si>
  <si>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</si>
  <si>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</si>
  <si>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</si>
  <si>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</si>
  <si>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</si>
  <si>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</si>
  <si>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</si>
  <si>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</si>
  <si>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</si>
  <si>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</si>
  <si>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</si>
  <si>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</si>
  <si>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</si>
  <si>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</si>
  <si>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</si>
  <si>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</si>
  <si>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</si>
  <si>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</si>
  <si>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</si>
  <si>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</si>
  <si>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</si>
  <si>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</si>
  <si>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</si>
  <si>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</si>
  <si>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</si>
  <si>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</si>
  <si>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</si>
  <si>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</si>
  <si>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</si>
  <si>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</si>
  <si>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</si>
  <si>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</si>
  <si>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</si>
  <si>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</si>
  <si>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</si>
  <si>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</si>
  <si>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</si>
  <si>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</si>
  <si>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</si>
  <si>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</si>
  <si>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</si>
  <si>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</si>
  <si>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</si>
  <si>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</si>
  <si>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</si>
  <si>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</si>
  <si>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</si>
  <si>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</si>
  <si>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</si>
  <si>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</si>
  <si>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</si>
  <si>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</si>
  <si>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</si>
  <si>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</si>
  <si>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</si>
  <si>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</si>
  <si>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</si>
  <si>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</si>
  <si>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</si>
  <si>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</si>
  <si>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</si>
  <si>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</si>
  <si>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</si>
  <si>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</si>
  <si>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</si>
  <si>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</si>
  <si>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</si>
  <si>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</si>
  <si>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</si>
  <si>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</si>
  <si>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</si>
  <si>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</si>
  <si>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</si>
  <si>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</si>
  <si>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</si>
  <si>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</si>
  <si>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</si>
  <si>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</si>
  <si>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</si>
  <si>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</si>
  <si>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</si>
  <si>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</si>
  <si>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</si>
  <si>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</si>
  <si>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</si>
  <si>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</si>
  <si>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</si>
  <si>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</si>
  <si>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</si>
  <si>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</si>
  <si>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</si>
  <si>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</si>
  <si>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</si>
  <si>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</si>
  <si>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</si>
  <si>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</si>
  <si>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</si>
  <si>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</si>
  <si>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</si>
  <si>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</si>
  <si>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</si>
  <si>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</si>
  <si>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</si>
  <si>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</si>
  <si>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</si>
  <si>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</si>
  <si>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</si>
  <si>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</si>
  <si>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</si>
  <si>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</si>
  <si>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</si>
  <si>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</si>
  <si>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</si>
  <si>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</si>
  <si>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</si>
  <si>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</si>
  <si>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</si>
  <si>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</si>
  <si>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</si>
  <si>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</si>
  <si>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</si>
  <si>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</si>
  <si>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</si>
  <si>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</si>
  <si>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</si>
  <si>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</si>
  <si>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</si>
  <si>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</si>
  <si>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</si>
  <si>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</si>
  <si>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</si>
  <si>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</si>
  <si>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</si>
  <si>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</si>
  <si>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</si>
  <si>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</si>
  <si>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</si>
  <si>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</si>
  <si>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</si>
  <si>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</si>
  <si>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</si>
  <si>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</si>
  <si>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</si>
  <si>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</si>
  <si>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</si>
  <si>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</si>
  <si>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</si>
  <si>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</si>
  <si>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</si>
  <si>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</si>
  <si>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</si>
  <si>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</si>
  <si>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</si>
  <si>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</si>
  <si>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</si>
  <si>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</si>
  <si>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</si>
  <si>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</si>
  <si>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</si>
  <si>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</si>
  <si>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</si>
  <si>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</si>
  <si>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</si>
  <si>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</si>
  <si>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</si>
  <si>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</si>
  <si>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</si>
  <si>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</si>
  <si>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</si>
  <si>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</si>
  <si>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</si>
  <si>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</si>
  <si>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</si>
  <si>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</si>
  <si>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</si>
  <si>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</si>
  <si>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</si>
  <si>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</si>
  <si>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</si>
  <si>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</si>
  <si>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</si>
  <si>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</si>
  <si>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</si>
  <si>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</si>
  <si>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</si>
  <si>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</si>
  <si>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</si>
  <si>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</si>
  <si>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</si>
  <si>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</si>
  <si>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</si>
  <si>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</si>
  <si>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</si>
  <si>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</si>
  <si>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</si>
  <si>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</si>
  <si>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</si>
  <si>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</si>
  <si>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</si>
  <si>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</si>
  <si>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</si>
  <si>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</si>
  <si>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</si>
  <si>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</si>
  <si>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</si>
  <si>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</si>
  <si>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</si>
  <si>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</si>
  <si>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</si>
  <si>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</si>
  <si>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</si>
  <si>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</si>
  <si>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</si>
  <si>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</si>
  <si>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</si>
  <si>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</si>
  <si>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</si>
  <si>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</si>
  <si>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</si>
  <si>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</si>
  <si>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</si>
  <si>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</si>
  <si>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</si>
  <si>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</si>
  <si>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</si>
  <si>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</si>
  <si>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</si>
  <si>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</si>
  <si>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</si>
  <si>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</si>
  <si>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</si>
  <si>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</si>
  <si>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</si>
  <si>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</si>
  <si>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</si>
  <si>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</si>
  <si>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</si>
  <si>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</si>
  <si>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</si>
  <si>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</si>
  <si>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</si>
  <si>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</si>
  <si>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</si>
  <si>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</si>
  <si>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</si>
  <si>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</si>
  <si>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</si>
  <si>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</si>
  <si>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</si>
  <si>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</si>
  <si>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</si>
  <si>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</si>
  <si>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</si>
  <si>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</si>
  <si>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</si>
  <si>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</si>
  <si>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</si>
  <si>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</si>
  <si>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</si>
  <si>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</si>
  <si>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</si>
  <si>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</si>
  <si>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</si>
  <si>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</si>
  <si>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</si>
  <si>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</si>
  <si>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</si>
  <si>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</si>
  <si>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</si>
  <si>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</si>
  <si>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</si>
  <si>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</si>
  <si>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</si>
  <si>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</si>
  <si>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</si>
  <si>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</si>
  <si>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</si>
  <si>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</si>
  <si>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</si>
  <si>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</si>
  <si>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</si>
  <si>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</si>
  <si>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</si>
  <si>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</si>
  <si>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</si>
  <si>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</si>
  <si>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</si>
  <si>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</si>
  <si>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</si>
  <si>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</si>
  <si>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</si>
  <si>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</si>
  <si>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</si>
  <si>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</si>
  <si>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</si>
  <si>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</si>
  <si>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</si>
  <si>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</si>
  <si>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</si>
  <si>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</si>
  <si>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</si>
  <si>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</si>
  <si>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</si>
  <si>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</si>
  <si>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</si>
  <si>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</si>
  <si>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</si>
  <si>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</si>
  <si>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</si>
  <si>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</si>
  <si>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</si>
  <si>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</si>
  <si>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</si>
  <si>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</si>
  <si>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</si>
  <si>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</si>
  <si>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</si>
  <si>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</si>
  <si>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</si>
  <si>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</si>
  <si>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</si>
  <si>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</si>
  <si>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</si>
  <si>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</si>
  <si>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</si>
  <si>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</si>
  <si>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</si>
  <si>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</si>
  <si>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</si>
  <si>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</si>
  <si>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</si>
  <si>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</si>
  <si>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</si>
  <si>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</si>
  <si>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</si>
  <si>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</si>
  <si>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</si>
  <si>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</si>
  <si>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</si>
  <si>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</si>
  <si>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</si>
  <si>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</si>
  <si>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</si>
  <si>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</si>
  <si>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</si>
  <si>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</si>
  <si>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</si>
  <si>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</si>
  <si>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</si>
  <si>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</si>
  <si>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</si>
  <si>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</si>
  <si>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</si>
  <si>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</si>
  <si>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</si>
  <si>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</si>
  <si>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</si>
  <si>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</si>
  <si>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</si>
  <si>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</si>
  <si>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</si>
  <si>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</si>
  <si>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</si>
  <si>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</si>
  <si>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</si>
  <si>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</si>
  <si>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</si>
  <si>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</si>
  <si>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</si>
  <si>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</si>
  <si>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</si>
  <si>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</si>
  <si>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</si>
  <si>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</si>
  <si>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</si>
  <si>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</si>
  <si>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</si>
  <si>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</si>
  <si>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</si>
  <si>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</si>
  <si>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</si>
  <si>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</si>
  <si>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</si>
  <si>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</si>
  <si>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</si>
  <si>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</si>
  <si>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</si>
  <si>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</si>
  <si>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</si>
  <si>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</si>
  <si>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</si>
  <si>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</si>
  <si>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</si>
  <si>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</si>
  <si>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</si>
  <si>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</si>
  <si>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</si>
  <si>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</si>
  <si>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</si>
  <si>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</si>
  <si>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</si>
  <si>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</si>
  <si>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</si>
  <si>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</si>
  <si>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</si>
  <si>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</si>
  <si>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</si>
  <si>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</si>
  <si>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</si>
  <si>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</si>
  <si>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</si>
  <si>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</si>
  <si>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</si>
  <si>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</si>
  <si>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</si>
  <si>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</si>
  <si>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</si>
  <si>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</si>
  <si>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</si>
  <si>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</si>
  <si>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</si>
  <si>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</si>
  <si>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</si>
  <si>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</si>
  <si>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</si>
  <si>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</si>
  <si>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</si>
  <si>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</si>
  <si>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</si>
  <si>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</si>
  <si>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</si>
  <si>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</si>
  <si>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</si>
  <si>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</si>
  <si>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</si>
  <si>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</si>
  <si>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</si>
  <si>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</si>
  <si>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</si>
  <si>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</si>
  <si>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</si>
  <si>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</si>
  <si>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</si>
  <si>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</si>
  <si>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</si>
  <si>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</si>
  <si>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</si>
  <si>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</si>
  <si>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</si>
  <si>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</si>
  <si>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</si>
  <si>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</si>
  <si>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</si>
  <si>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</si>
  <si>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</si>
  <si>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</si>
  <si>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</si>
  <si>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</si>
  <si>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</si>
  <si>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</si>
  <si>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</si>
  <si>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</si>
  <si>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</si>
  <si>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</si>
  <si>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</si>
  <si>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</si>
  <si>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</si>
  <si>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</si>
  <si>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</si>
  <si>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</si>
  <si>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</si>
  <si>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</si>
  <si>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</si>
  <si>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</si>
  <si>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</si>
  <si>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</si>
  <si>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</si>
  <si>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</si>
  <si>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</si>
  <si>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</si>
  <si>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</si>
  <si>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</si>
  <si>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</si>
  <si>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</si>
  <si>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</si>
  <si>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</si>
  <si>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</si>
  <si>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</si>
  <si>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</si>
  <si>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</si>
  <si>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</si>
  <si>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</si>
  <si>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</si>
  <si>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</si>
  <si>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</si>
  <si>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</si>
  <si>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</si>
  <si>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</si>
  <si>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</si>
  <si>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</si>
  <si>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</si>
  <si>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</si>
  <si>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</si>
  <si>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</si>
  <si>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</si>
  <si>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</si>
  <si>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</si>
  <si>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</si>
  <si>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</si>
  <si>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</si>
  <si>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</si>
  <si>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</si>
  <si>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</si>
  <si>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</si>
  <si>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</si>
  <si>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</si>
  <si>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</si>
  <si>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</si>
  <si>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</si>
  <si>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</si>
  <si>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</si>
  <si>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</si>
  <si>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</si>
  <si>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</si>
  <si>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</si>
  <si>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</si>
  <si>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</si>
  <si>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</si>
  <si>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</si>
  <si>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</si>
  <si>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</si>
  <si>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</si>
  <si>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</si>
  <si>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</si>
  <si>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</si>
  <si>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</si>
  <si>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</si>
  <si>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</si>
  <si>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</si>
  <si>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</si>
  <si>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</si>
  <si>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</si>
  <si>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</si>
  <si>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</si>
  <si>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</si>
  <si>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</si>
  <si>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</si>
  <si>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</si>
  <si>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</si>
  <si>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</si>
  <si>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</si>
  <si>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</si>
  <si>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</si>
  <si>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</si>
  <si>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</si>
  <si>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</si>
  <si>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</si>
  <si>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</si>
  <si>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</si>
  <si>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</si>
  <si>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</si>
  <si>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</si>
  <si>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</si>
  <si>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</si>
  <si>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</si>
  <si>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</si>
  <si>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</si>
  <si>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</si>
  <si>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</si>
  <si>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</si>
  <si>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</si>
  <si>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</si>
  <si>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</si>
  <si>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</si>
  <si>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</si>
  <si>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</si>
  <si>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</si>
  <si>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</si>
  <si>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</si>
  <si>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</si>
  <si>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</si>
  <si>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</si>
  <si>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</si>
  <si>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</si>
  <si>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</si>
  <si>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</si>
  <si>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</si>
  <si>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</si>
  <si>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</si>
  <si>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</si>
  <si>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</si>
  <si>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</si>
  <si>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</si>
  <si>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</si>
  <si>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</si>
  <si>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</si>
  <si>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</si>
  <si>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</si>
  <si>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</si>
  <si>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</si>
  <si>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</si>
  <si>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</si>
  <si>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</si>
  <si>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</si>
  <si>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</si>
  <si>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</si>
  <si>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</si>
  <si>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</si>
  <si>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</si>
  <si>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</si>
  <si>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</si>
  <si>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</si>
  <si>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</si>
  <si>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</si>
  <si>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</si>
  <si>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</si>
  <si>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</si>
  <si>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</si>
  <si>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</si>
  <si>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</si>
  <si>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</si>
  <si>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</si>
  <si>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</si>
  <si>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</si>
  <si>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</si>
  <si>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</si>
  <si>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</si>
  <si>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</si>
  <si>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</si>
  <si>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</si>
  <si>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</si>
  <si>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</si>
  <si>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</si>
  <si>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</si>
  <si>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</si>
  <si>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</si>
  <si>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</si>
  <si>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</si>
  <si>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</si>
  <si>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</si>
  <si>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</si>
  <si>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</si>
  <si>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</si>
  <si>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</si>
  <si>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</si>
  <si>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</si>
  <si>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</si>
  <si>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</si>
  <si>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</si>
  <si>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</si>
  <si>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</si>
  <si>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</si>
  <si>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</si>
  <si>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</si>
  <si>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</si>
  <si>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</si>
  <si>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</si>
  <si>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</si>
  <si>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</si>
  <si>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</si>
  <si>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</si>
  <si>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</si>
  <si>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</si>
  <si>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</si>
  <si>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</si>
  <si>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</si>
  <si>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</si>
  <si>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</si>
  <si>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</si>
  <si>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</si>
  <si>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</si>
  <si>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</si>
  <si>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</si>
  <si>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</si>
  <si>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</si>
  <si>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</si>
  <si>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</si>
  <si>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</si>
  <si>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</si>
  <si>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</si>
  <si>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</si>
  <si>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</si>
  <si>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</si>
  <si>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</si>
  <si>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</si>
  <si>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</si>
  <si>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</si>
  <si>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</si>
  <si>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</si>
  <si>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</si>
  <si>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</si>
  <si>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</si>
  <si>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</si>
  <si>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</si>
  <si>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</si>
  <si>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</si>
  <si>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</si>
  <si>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</si>
  <si>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</si>
  <si>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</si>
  <si>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</si>
  <si>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</si>
  <si>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</si>
  <si>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</si>
  <si>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</si>
  <si>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</si>
  <si>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</si>
  <si>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</si>
  <si>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</si>
  <si>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</si>
  <si>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</si>
  <si>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</si>
  <si>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</si>
  <si>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</si>
  <si>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</si>
  <si>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</si>
  <si>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</si>
  <si>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</si>
  <si>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</si>
  <si>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</si>
  <si>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</si>
  <si>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</si>
  <si>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</si>
  <si>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</si>
  <si>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</si>
  <si>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</si>
  <si>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</si>
  <si>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</si>
  <si>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</si>
  <si>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</si>
  <si>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</si>
  <si>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</si>
  <si>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</si>
  <si>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</si>
  <si>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</si>
  <si>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</si>
  <si>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</si>
  <si>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</si>
  <si>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</si>
  <si>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</si>
  <si>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</si>
  <si>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</si>
  <si>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</si>
  <si>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</si>
  <si>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</si>
  <si>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</si>
  <si>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</si>
  <si>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</si>
  <si>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</si>
  <si>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</si>
  <si>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</si>
  <si>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</si>
  <si>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</si>
  <si>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</si>
  <si>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</si>
  <si>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</si>
  <si>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</si>
  <si>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</si>
  <si>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</si>
  <si>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</si>
  <si>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</si>
  <si>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</si>
  <si>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</si>
  <si>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</si>
  <si>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</si>
  <si>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</si>
  <si>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</si>
  <si>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</si>
  <si>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</si>
  <si>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</si>
  <si>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</si>
  <si>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</si>
  <si>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</si>
  <si>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</si>
  <si>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</si>
  <si>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</si>
  <si>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</si>
  <si>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</si>
  <si>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</si>
  <si>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</si>
  <si>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</si>
  <si>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</si>
  <si>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</si>
  <si>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</si>
  <si>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</si>
  <si>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</si>
  <si>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</si>
  <si>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</si>
  <si>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</si>
  <si>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</si>
  <si>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</si>
  <si>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</si>
  <si>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</si>
  <si>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</si>
  <si>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</si>
  <si>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</si>
  <si>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</si>
  <si>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</si>
  <si>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</si>
  <si>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</si>
  <si>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</si>
  <si>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</si>
  <si>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</si>
  <si>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</si>
  <si>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</si>
  <si>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</si>
  <si>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</si>
  <si>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</si>
  <si>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</si>
  <si>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</si>
  <si>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</si>
  <si>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</si>
  <si>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</si>
  <si>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</si>
  <si>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</si>
  <si>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</si>
  <si>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</si>
  <si>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</si>
  <si>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</si>
  <si>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</si>
  <si>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</si>
  <si>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</si>
  <si>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</si>
  <si>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</si>
  <si>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</si>
  <si>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</si>
  <si>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</si>
  <si>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</si>
  <si>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</si>
  <si>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</si>
  <si>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</si>
  <si>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</si>
  <si>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</si>
  <si>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</si>
  <si>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</si>
  <si>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</si>
  <si>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</si>
  <si>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</si>
  <si>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</si>
  <si>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</si>
  <si>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</si>
  <si>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</si>
  <si>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</si>
  <si>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</si>
  <si>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</si>
  <si>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</si>
  <si>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</si>
  <si>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</si>
  <si>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</si>
  <si>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</si>
  <si>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</si>
  <si>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</si>
  <si>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</si>
  <si>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</si>
  <si>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</si>
  <si>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</si>
  <si>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</si>
  <si>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</si>
  <si>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</si>
  <si>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</si>
  <si>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</si>
  <si>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</si>
  <si>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</si>
  <si>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</si>
  <si>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</si>
  <si>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</si>
  <si>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</si>
  <si>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</si>
  <si>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</si>
  <si>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</si>
  <si>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</si>
  <si>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</si>
  <si>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</si>
  <si>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</si>
  <si>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</si>
  <si>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</si>
  <si>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</si>
  <si>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</si>
  <si>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</si>
  <si>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</si>
  <si>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</si>
  <si>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</si>
  <si>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</si>
  <si>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</si>
  <si>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</si>
  <si>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</si>
  <si>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</si>
  <si>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</si>
  <si>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</si>
  <si>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</si>
  <si>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</si>
  <si>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</si>
  <si>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</si>
  <si>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</si>
  <si>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</si>
  <si>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</si>
  <si>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</si>
  <si>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</si>
  <si>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</si>
  <si>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</si>
  <si>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</si>
  <si>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</si>
  <si>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</si>
  <si>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</si>
  <si>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</si>
  <si>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</si>
  <si>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</si>
  <si>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</si>
  <si>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</si>
  <si>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</si>
  <si>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</si>
  <si>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</si>
  <si>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</si>
  <si>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</si>
  <si>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</si>
  <si>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</si>
  <si>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</si>
  <si>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</si>
  <si>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</si>
  <si>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</si>
  <si>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</si>
  <si>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</si>
  <si>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</si>
  <si>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</si>
  <si>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</si>
  <si>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</si>
  <si>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</si>
  <si>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</si>
  <si>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</si>
  <si>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</si>
  <si>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</si>
  <si>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</si>
  <si>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</si>
  <si>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</si>
  <si>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</si>
  <si>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</si>
  <si>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</si>
  <si>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</si>
  <si>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</si>
  <si>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</si>
  <si>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</si>
  <si>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</si>
  <si>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</si>
  <si>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</si>
  <si>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</si>
  <si>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</si>
  <si>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</si>
  <si>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</si>
  <si>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</si>
  <si>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</si>
  <si>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</si>
  <si>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</si>
  <si>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</si>
  <si>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</si>
  <si>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</si>
  <si>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</si>
  <si>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</si>
  <si>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</si>
  <si>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</si>
  <si>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</si>
  <si>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</si>
  <si>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</si>
  <si>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</si>
  <si>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</si>
  <si>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</si>
  <si>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</si>
  <si>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</si>
  <si>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</si>
  <si>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</si>
  <si>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</si>
  <si>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</si>
  <si>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</si>
  <si>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</si>
  <si>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</si>
  <si>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</si>
  <si>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</si>
  <si>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</si>
  <si>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</si>
  <si>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</si>
  <si>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</si>
  <si>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</si>
  <si>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</si>
  <si>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</si>
  <si>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</si>
  <si>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</si>
  <si>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</si>
  <si>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</si>
  <si>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</si>
  <si>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</si>
  <si>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</si>
  <si>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</si>
  <si>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</si>
  <si>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</si>
  <si>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</si>
  <si>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</si>
  <si>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</si>
  <si>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</si>
  <si>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</si>
  <si>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</si>
  <si>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</si>
  <si>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</si>
  <si>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</si>
  <si>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</si>
  <si>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</si>
  <si>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</si>
  <si>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</si>
  <si>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</si>
  <si>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</si>
  <si>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</si>
  <si>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</si>
  <si>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</si>
  <si>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</si>
  <si>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</si>
  <si>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</si>
  <si>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</si>
  <si>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</si>
  <si>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</si>
  <si>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</si>
  <si>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</si>
  <si>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</si>
  <si>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</si>
  <si>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</si>
  <si>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</si>
  <si>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</si>
  <si>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</si>
  <si>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</si>
  <si>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</si>
  <si>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</si>
  <si>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</si>
  <si>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</si>
  <si>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</si>
  <si>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</si>
  <si>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</si>
  <si>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</si>
  <si>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</si>
  <si>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</si>
  <si>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</si>
  <si>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</si>
  <si>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</si>
  <si>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</si>
  <si>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</si>
  <si>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</si>
  <si>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</si>
  <si>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</si>
  <si>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</si>
  <si>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</si>
  <si>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</si>
  <si>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</si>
  <si>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</si>
  <si>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</si>
  <si>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</si>
  <si>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</si>
  <si>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</si>
  <si>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</si>
  <si>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</si>
  <si>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</si>
  <si>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</si>
  <si>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</si>
  <si>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</si>
  <si>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</si>
  <si>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</si>
  <si>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</si>
  <si>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</si>
  <si>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</si>
  <si>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</si>
  <si>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</si>
  <si>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</si>
  <si>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</si>
  <si>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</si>
  <si>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</si>
  <si>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</si>
  <si>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</si>
  <si>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</si>
  <si>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</si>
  <si>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</si>
  <si>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</si>
  <si>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</si>
  <si>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</si>
  <si>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</si>
  <si>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</si>
  <si>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</si>
  <si>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</si>
  <si>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</si>
  <si>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</si>
  <si>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</si>
  <si>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</si>
  <si>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</si>
  <si>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</si>
  <si>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</si>
  <si>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</si>
  <si>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</si>
  <si>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</si>
  <si>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</si>
  <si>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</si>
  <si>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</si>
  <si>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</si>
  <si>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</si>
  <si>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</si>
  <si>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</si>
  <si>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</si>
  <si>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</si>
  <si>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</si>
  <si>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</si>
  <si>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</si>
  <si>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</si>
  <si>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</si>
  <si>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</si>
  <si>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</si>
  <si>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</si>
  <si>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</si>
  <si>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</si>
  <si>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</si>
  <si>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</si>
  <si>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</si>
  <si>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</si>
  <si>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</si>
  <si>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</si>
  <si>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</si>
  <si>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</si>
  <si>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</si>
  <si>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</si>
  <si>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</si>
  <si>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</si>
  <si>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</si>
  <si>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</si>
  <si>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</si>
  <si>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</si>
  <si>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</si>
  <si>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</si>
  <si>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</si>
  <si>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</si>
  <si>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</si>
  <si>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</si>
  <si>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</si>
  <si>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</si>
  <si>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</si>
  <si>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</si>
  <si>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</si>
  <si>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</si>
  <si>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</si>
  <si>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</si>
  <si>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</si>
  <si>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</si>
  <si>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</si>
  <si>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</si>
  <si>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</si>
  <si>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</si>
  <si>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</si>
  <si>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</si>
  <si>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</si>
  <si>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</si>
  <si>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</si>
  <si>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</si>
  <si>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</si>
  <si>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</si>
  <si>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</si>
  <si>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</si>
  <si>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</si>
  <si>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</si>
  <si>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</si>
  <si>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</si>
  <si>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</si>
  <si>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</si>
  <si>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</si>
  <si>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</si>
  <si>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</si>
  <si>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</si>
  <si>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</si>
  <si>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</si>
  <si>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</si>
  <si>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</si>
  <si>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</si>
  <si>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</si>
  <si>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</si>
  <si>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</si>
  <si>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</si>
  <si>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</si>
  <si>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</si>
  <si>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</si>
  <si>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</si>
  <si>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</si>
  <si>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</si>
  <si>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</si>
  <si>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</si>
  <si>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</si>
  <si>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</si>
  <si>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</si>
  <si>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</si>
  <si>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</si>
  <si>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</si>
  <si>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</si>
  <si>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</si>
  <si>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</si>
  <si>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</si>
  <si>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</si>
  <si>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</si>
  <si>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</si>
  <si>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</si>
  <si>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</si>
  <si>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</si>
  <si>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</si>
  <si>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</si>
  <si>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</si>
  <si>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</si>
  <si>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</si>
  <si>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</si>
  <si>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</si>
  <si>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</si>
  <si>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</si>
  <si>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</si>
  <si>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</si>
  <si>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</si>
  <si>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</si>
  <si>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</si>
  <si>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</si>
  <si>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</si>
  <si>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</si>
  <si>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</si>
  <si>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</si>
  <si>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</si>
  <si>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</si>
  <si>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</si>
  <si>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</si>
  <si>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</si>
  <si>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</si>
  <si>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</si>
  <si>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</si>
  <si>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</si>
  <si>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</si>
  <si>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</si>
  <si>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</si>
  <si>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</si>
  <si>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</si>
  <si>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</si>
  <si>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</si>
  <si>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</si>
  <si>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</si>
  <si>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</si>
  <si>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</si>
  <si>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</si>
  <si>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</si>
  <si>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</si>
  <si>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</si>
  <si>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</si>
  <si>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</si>
  <si>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</si>
  <si>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</si>
  <si>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</si>
  <si>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</si>
  <si>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</si>
  <si>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</si>
  <si>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</si>
  <si>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</si>
  <si>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</si>
  <si>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</si>
  <si>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</si>
  <si>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</si>
  <si>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</si>
  <si>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</si>
  <si>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</si>
  <si>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</si>
  <si>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</si>
  <si>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</si>
  <si>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</si>
  <si>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</si>
  <si>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</si>
  <si>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</si>
  <si>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</si>
  <si>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</si>
  <si>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</si>
  <si>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</si>
  <si>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</si>
  <si>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</si>
  <si>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</si>
  <si>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</si>
  <si>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</si>
  <si>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</si>
  <si>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</si>
  <si>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</si>
  <si>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</si>
  <si>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</si>
  <si>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</si>
  <si>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</si>
  <si>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</si>
  <si>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</si>
  <si>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</si>
  <si>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</si>
  <si>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</si>
  <si>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</si>
  <si>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</si>
  <si>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</si>
  <si>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</si>
  <si>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</si>
  <si>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</si>
  <si>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</si>
  <si>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</si>
  <si>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</si>
  <si>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</si>
  <si>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</si>
  <si>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</si>
  <si>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</si>
  <si>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</si>
  <si>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</si>
  <si>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</si>
  <si>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</si>
  <si>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</si>
  <si>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</si>
  <si>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</si>
  <si>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</si>
  <si>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</si>
  <si>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</si>
  <si>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</si>
  <si>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</si>
  <si>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</si>
  <si>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</si>
  <si>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</si>
  <si>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</si>
  <si>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</si>
  <si>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</si>
  <si>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</si>
  <si>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</si>
  <si>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</si>
  <si>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</si>
  <si>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</si>
  <si>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</si>
  <si>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</si>
  <si>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</si>
  <si>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</si>
  <si>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</si>
  <si>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</si>
  <si>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</si>
  <si>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</si>
  <si>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</si>
  <si>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</si>
  <si>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</si>
  <si>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</si>
  <si>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</si>
  <si>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</si>
  <si>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</si>
  <si>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</si>
  <si>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</si>
  <si>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</si>
  <si>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</si>
  <si>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</si>
  <si>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</si>
  <si>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</si>
  <si>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</si>
  <si>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</si>
  <si>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</si>
  <si>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</si>
  <si>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</si>
  <si>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</si>
  <si>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</si>
  <si>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</si>
  <si>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</si>
  <si>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</si>
  <si>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</si>
  <si>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</si>
  <si>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</si>
  <si>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</si>
  <si>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</si>
  <si>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</si>
  <si>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</si>
  <si>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</si>
  <si>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</si>
  <si>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</si>
  <si>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</si>
  <si>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</si>
  <si>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</si>
  <si>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</si>
  <si>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</si>
  <si>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</si>
  <si>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</si>
  <si>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</si>
  <si>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</si>
  <si>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</si>
  <si>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</si>
  <si>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</si>
  <si>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</si>
  <si>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</si>
  <si>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</si>
  <si>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</si>
  <si>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</si>
  <si>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</si>
  <si>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</si>
  <si>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</si>
  <si>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</si>
  <si>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</si>
  <si>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</si>
  <si>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</si>
  <si>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</si>
  <si>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</si>
  <si>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</si>
  <si>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</si>
  <si>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</si>
  <si>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</si>
  <si>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</si>
  <si>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</si>
  <si>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</si>
  <si>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</si>
  <si>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</si>
  <si>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</si>
  <si>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</si>
  <si>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</si>
  <si>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</si>
  <si>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</si>
  <si>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</si>
  <si>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</si>
  <si>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</si>
  <si>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</si>
  <si>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</si>
  <si>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</si>
  <si>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</si>
  <si>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</si>
  <si>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</si>
  <si>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</si>
  <si>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</si>
  <si>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</si>
  <si>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</si>
  <si>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</si>
  <si>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</si>
  <si>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</si>
  <si>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</si>
  <si>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</si>
  <si>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</si>
  <si>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</si>
  <si>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</si>
  <si>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</si>
  <si>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</si>
  <si>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</si>
  <si>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</si>
  <si>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</si>
  <si>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</si>
  <si>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</si>
  <si>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</si>
  <si>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</si>
  <si>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</si>
  <si>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</si>
  <si>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</si>
  <si>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</si>
  <si>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</si>
  <si>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</si>
  <si>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</si>
  <si>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</si>
  <si>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</si>
  <si>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</si>
  <si>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</si>
  <si>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</si>
  <si>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</si>
  <si>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</si>
  <si>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</si>
  <si>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</si>
  <si>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</si>
  <si>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</si>
  <si>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</si>
  <si>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</si>
  <si>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</si>
  <si>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</si>
  <si>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</si>
  <si>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</si>
  <si>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</si>
  <si>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</si>
  <si>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</si>
  <si>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</si>
  <si>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</si>
  <si>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</si>
  <si>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</si>
  <si>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</si>
  <si>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</si>
  <si>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</si>
  <si>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</si>
  <si>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</si>
  <si>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</si>
  <si>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</si>
  <si>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</si>
  <si>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</si>
  <si>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</si>
  <si>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</si>
  <si>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</si>
  <si>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</si>
  <si>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</si>
  <si>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</si>
  <si>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</si>
  <si>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</si>
  <si>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</si>
  <si>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</si>
  <si>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</si>
  <si>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</si>
  <si>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</si>
  <si>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</si>
  <si>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</si>
  <si>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</si>
  <si>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</si>
  <si>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</si>
  <si>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</si>
  <si>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</si>
  <si>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</si>
  <si>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</si>
  <si>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</si>
  <si>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</si>
  <si>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</si>
  <si>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</si>
  <si>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</si>
  <si>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</si>
  <si>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</si>
  <si>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</si>
  <si>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</si>
  <si>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</si>
  <si>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</si>
  <si>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</si>
  <si>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</si>
  <si>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</si>
  <si>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</si>
  <si>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</si>
  <si>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</si>
  <si>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</si>
  <si>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</si>
  <si>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</si>
  <si>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</si>
  <si>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</si>
  <si>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</si>
  <si>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</si>
  <si>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</si>
  <si>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</si>
  <si>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</si>
  <si>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</si>
  <si>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</si>
  <si>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</si>
  <si>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</si>
  <si>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</si>
  <si>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</si>
  <si>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</si>
  <si>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</si>
  <si>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</si>
  <si>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</si>
  <si>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</si>
  <si>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</si>
  <si>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</si>
  <si>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</si>
  <si>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</si>
  <si>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</si>
  <si>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</si>
  <si>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</si>
  <si>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</si>
  <si>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</si>
  <si>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</si>
  <si>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</si>
  <si>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</si>
  <si>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</si>
  <si>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</si>
  <si>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</si>
  <si>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</si>
  <si>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</si>
  <si>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</si>
  <si>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</si>
  <si>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</si>
  <si>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</si>
  <si>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</si>
  <si>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</si>
  <si>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</si>
  <si>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</si>
  <si>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</si>
  <si>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</si>
  <si>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</si>
  <si>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</si>
  <si>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</si>
  <si>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</si>
  <si>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</si>
  <si>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</si>
  <si>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</si>
  <si>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</si>
  <si>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</si>
  <si>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</si>
  <si>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</si>
  <si>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</si>
  <si>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</si>
  <si>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</si>
  <si>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</si>
  <si>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</si>
  <si>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</si>
  <si>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</si>
  <si>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</si>
  <si>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</si>
  <si>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</si>
  <si>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</si>
  <si>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</si>
  <si>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</si>
  <si>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</si>
  <si>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</si>
  <si>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</si>
  <si>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</si>
  <si>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</si>
  <si>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</si>
  <si>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</si>
  <si>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</si>
  <si>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</si>
  <si>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</si>
  <si>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</si>
  <si>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</si>
  <si>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</si>
  <si>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</si>
  <si>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</si>
  <si>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</si>
  <si>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</si>
  <si>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</si>
  <si>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</si>
  <si>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</si>
  <si>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</si>
  <si>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</si>
  <si>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</si>
  <si>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</si>
  <si>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</si>
  <si>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</si>
  <si>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</si>
  <si>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</si>
  <si>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</si>
  <si>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</si>
  <si>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</si>
  <si>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</si>
  <si>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</si>
  <si>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</si>
  <si>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</si>
  <si>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</si>
  <si>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</si>
  <si>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</si>
  <si>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</si>
  <si>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</si>
  <si>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</si>
  <si>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</si>
  <si>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</si>
  <si>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</si>
  <si>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</si>
  <si>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</si>
  <si>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</si>
  <si>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</si>
  <si>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</si>
  <si>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</si>
  <si>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</si>
  <si>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</si>
  <si>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</si>
  <si>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</si>
  <si>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</si>
  <si>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</si>
  <si>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</si>
  <si>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</si>
  <si>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</si>
  <si>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</si>
  <si>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</si>
  <si>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</si>
  <si>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</si>
  <si>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</si>
  <si>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</si>
  <si>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</si>
  <si>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</si>
  <si>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</si>
  <si>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</si>
  <si>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</si>
  <si>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</si>
  <si>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</si>
  <si>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</si>
  <si>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</si>
  <si>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</si>
  <si>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</si>
  <si>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</si>
  <si>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</si>
  <si>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</si>
  <si>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</si>
  <si>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</si>
  <si>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</si>
  <si>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</si>
  <si>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</si>
  <si>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</si>
  <si>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</si>
  <si>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</si>
  <si>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</si>
  <si>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</si>
  <si>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</si>
  <si>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</si>
  <si>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</si>
  <si>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</si>
  <si>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</si>
  <si>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</si>
  <si>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</si>
  <si>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</si>
  <si>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</si>
  <si>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</si>
  <si>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</si>
  <si>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</si>
  <si>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</si>
  <si>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</si>
  <si>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</si>
  <si>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</si>
  <si>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</si>
  <si>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</si>
  <si>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</si>
  <si>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</si>
  <si>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</si>
  <si>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</si>
  <si>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</si>
  <si>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</si>
  <si>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</si>
  <si>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</si>
  <si>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</si>
  <si>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</si>
  <si>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</si>
  <si>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</si>
  <si>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</si>
  <si>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</si>
  <si>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</si>
  <si>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</si>
  <si>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</si>
  <si>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</si>
  <si>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</si>
  <si>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</si>
  <si>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</si>
  <si>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</si>
  <si>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</si>
  <si>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</si>
  <si>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</si>
  <si>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</si>
  <si>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</si>
  <si>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</si>
  <si>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</si>
  <si>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</si>
  <si>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</si>
  <si>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</si>
  <si>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</si>
  <si>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</si>
  <si>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</si>
  <si>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</si>
  <si>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</si>
  <si>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</si>
  <si>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</si>
  <si>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</si>
  <si>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</si>
  <si>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</si>
  <si>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</si>
  <si>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</si>
  <si>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</si>
  <si>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</si>
  <si>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</si>
  <si>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</si>
  <si>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</si>
  <si>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</si>
  <si>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</si>
  <si>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</si>
  <si>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</si>
  <si>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</si>
  <si>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</si>
  <si>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</si>
  <si>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</si>
  <si>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</si>
  <si>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</si>
  <si>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</si>
  <si>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</si>
  <si>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</si>
  <si>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</si>
  <si>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</si>
  <si>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</si>
  <si>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</si>
  <si>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</si>
  <si>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</si>
  <si>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</si>
  <si>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</si>
  <si>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</si>
  <si>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</si>
  <si>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</si>
  <si>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</si>
  <si>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</si>
  <si>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</si>
  <si>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</si>
  <si>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</si>
  <si>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</si>
  <si>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</si>
  <si>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</si>
  <si>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</si>
  <si>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</si>
  <si>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</si>
  <si>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</si>
  <si>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</si>
  <si>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</si>
  <si>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</si>
  <si>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</si>
  <si>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</si>
  <si>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</si>
  <si>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</si>
  <si>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</si>
  <si>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</si>
  <si>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</si>
  <si>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</si>
  <si>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</si>
  <si>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</si>
  <si>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</si>
  <si>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</si>
  <si>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</si>
  <si>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</si>
  <si>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</si>
  <si>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</si>
  <si>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</si>
  <si>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</si>
  <si>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</si>
  <si>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</si>
  <si>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</si>
  <si>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</si>
  <si>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</si>
  <si>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</si>
  <si>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</si>
  <si>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</si>
  <si>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</si>
  <si>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</si>
  <si>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</si>
  <si>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</si>
  <si>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</si>
  <si>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</si>
  <si>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</si>
  <si>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</si>
  <si>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</si>
  <si>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</si>
  <si>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</si>
  <si>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</si>
  <si>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</si>
  <si>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</si>
  <si>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</si>
  <si>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</si>
  <si>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</si>
  <si>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</si>
  <si>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</si>
  <si>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</si>
  <si>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</si>
  <si>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</si>
  <si>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</si>
  <si>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</si>
  <si>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</si>
  <si>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</si>
  <si>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</si>
  <si>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</si>
  <si>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</si>
  <si>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</si>
  <si>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</si>
  <si>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</si>
  <si>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</si>
  <si>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</si>
  <si>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</si>
  <si>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</si>
  <si>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</si>
  <si>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</si>
  <si>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</si>
  <si>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</si>
  <si>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</si>
  <si>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</si>
  <si>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</si>
  <si>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</si>
  <si>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</si>
  <si>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</si>
  <si>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</si>
  <si>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</si>
  <si>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</si>
  <si>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</si>
  <si>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</si>
  <si>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</si>
  <si>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</si>
  <si>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</si>
  <si>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</si>
  <si>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</si>
  <si>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</si>
  <si>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</si>
  <si>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</si>
  <si>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</si>
  <si>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</si>
  <si>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</si>
  <si>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</si>
  <si>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</si>
  <si>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</si>
  <si>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</si>
  <si>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</si>
  <si>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</si>
  <si>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</si>
  <si>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</si>
  <si>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</si>
  <si>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</si>
  <si>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</si>
  <si>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</si>
  <si>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</si>
  <si>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</si>
  <si>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</si>
  <si>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</si>
  <si>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</si>
  <si>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</si>
  <si>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</si>
  <si>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</si>
  <si>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</si>
  <si>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</si>
  <si>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</si>
  <si>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</si>
  <si>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</si>
  <si>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</si>
  <si>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</si>
  <si>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</si>
  <si>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</si>
  <si>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</si>
  <si>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</si>
  <si>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</si>
  <si>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</si>
  <si>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</si>
  <si>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</si>
  <si>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</si>
  <si>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</si>
  <si>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</si>
  <si>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</si>
  <si>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</si>
  <si>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</si>
  <si>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</si>
  <si>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</si>
  <si>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</si>
  <si>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</si>
  <si>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</si>
  <si>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</si>
  <si>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</si>
  <si>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</si>
  <si>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</si>
  <si>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</si>
  <si>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</si>
  <si>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</si>
  <si>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</si>
  <si>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</si>
  <si>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</si>
  <si>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</si>
  <si>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</si>
  <si>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</si>
  <si>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</si>
  <si>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</si>
  <si>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</si>
  <si>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</si>
  <si>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</si>
  <si>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</si>
  <si>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</si>
  <si>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</si>
  <si>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</si>
  <si>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</si>
  <si>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</si>
  <si>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</si>
  <si>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</si>
  <si>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</si>
  <si>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</si>
  <si>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</si>
  <si>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</si>
  <si>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</si>
  <si>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</si>
  <si>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</si>
  <si>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</si>
  <si>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</si>
  <si>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</si>
  <si>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</si>
  <si>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</si>
  <si>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</si>
  <si>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</si>
  <si>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</si>
  <si>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</si>
  <si>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</si>
  <si>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</si>
  <si>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</si>
  <si>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</si>
  <si>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</si>
  <si>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</si>
  <si>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</si>
  <si>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</si>
  <si>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</si>
  <si>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</si>
  <si>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</si>
  <si>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</si>
  <si>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</si>
  <si>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</si>
  <si>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</si>
  <si>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</si>
  <si>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</si>
  <si>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</si>
  <si>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</si>
  <si>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</si>
  <si>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</si>
  <si>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</si>
  <si>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</si>
  <si>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</si>
  <si>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</si>
  <si>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</si>
  <si>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</si>
  <si>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</si>
  <si>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</si>
  <si>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</si>
  <si>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</si>
  <si>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</si>
  <si>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</si>
  <si>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</si>
  <si>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</si>
  <si>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</si>
  <si>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</si>
  <si>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</si>
  <si>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</si>
  <si>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</si>
  <si>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</si>
  <si>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</si>
  <si>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</si>
  <si>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</si>
  <si>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</si>
  <si>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</si>
  <si>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</si>
  <si>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</si>
  <si>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</si>
  <si>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</si>
  <si>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</si>
  <si>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</si>
  <si>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</si>
  <si>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</si>
  <si>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</si>
  <si>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</si>
  <si>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</si>
  <si>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</si>
  <si>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</si>
  <si>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</si>
  <si>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</si>
  <si>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</si>
  <si>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</si>
  <si>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</si>
  <si>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</si>
  <si>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</si>
  <si>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</si>
  <si>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</si>
  <si>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</si>
  <si>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</si>
  <si>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</si>
  <si>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</si>
  <si>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</si>
  <si>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</si>
  <si>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</si>
  <si>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</si>
  <si>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</si>
  <si>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</si>
  <si>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</si>
  <si>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</si>
  <si>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</si>
  <si>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</si>
  <si>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</si>
  <si>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</si>
  <si>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</si>
  <si>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</si>
  <si>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</si>
  <si>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</si>
  <si>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</si>
  <si>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</si>
  <si>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</si>
  <si>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</si>
  <si>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</si>
  <si>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</si>
  <si>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</si>
  <si>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</si>
  <si>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</si>
  <si>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</si>
  <si>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</si>
  <si>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</si>
  <si>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</si>
  <si>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</si>
  <si>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</si>
  <si>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</si>
  <si>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</si>
  <si>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</si>
  <si>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</si>
  <si>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</si>
  <si>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</si>
  <si>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</si>
  <si>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</si>
  <si>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</si>
  <si>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</si>
  <si>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</si>
  <si>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</si>
  <si>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</si>
  <si>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</si>
  <si>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</si>
  <si>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</si>
  <si>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</si>
  <si>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</si>
  <si>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</si>
  <si>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</si>
  <si>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</si>
  <si>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</si>
  <si>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</si>
  <si>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</si>
  <si>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</si>
  <si>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</si>
  <si>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</si>
  <si>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</si>
  <si>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</si>
  <si>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</si>
  <si>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</si>
  <si>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</si>
  <si>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</si>
  <si>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</si>
  <si>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</si>
  <si>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</si>
  <si>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</si>
  <si>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</si>
  <si>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</si>
  <si>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</si>
  <si>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</si>
  <si>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</si>
  <si>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</si>
  <si>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</si>
  <si>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</si>
  <si>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</si>
  <si>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</si>
  <si>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</si>
  <si>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</si>
  <si>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</si>
  <si>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</si>
  <si>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</si>
  <si>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</si>
  <si>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</si>
  <si>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</si>
  <si>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</si>
  <si>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</si>
  <si>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</si>
  <si>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</si>
  <si>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</si>
  <si>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</si>
  <si>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</si>
  <si>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</si>
  <si>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</si>
  <si>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</si>
  <si>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</si>
  <si>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</si>
  <si>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</si>
  <si>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</si>
  <si>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</si>
  <si>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</si>
  <si>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</si>
  <si>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</si>
  <si>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</si>
  <si>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</si>
  <si>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</si>
  <si>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</si>
  <si>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</si>
  <si>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</si>
  <si>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</si>
  <si>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</si>
  <si>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</si>
  <si>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</si>
  <si>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</si>
  <si>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</si>
  <si>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</si>
  <si>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</si>
  <si>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</si>
  <si>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</si>
  <si>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</si>
  <si>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</si>
  <si>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</si>
  <si>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</si>
  <si>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</si>
  <si>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</si>
  <si>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</si>
  <si>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</si>
  <si>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</si>
  <si>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</si>
  <si>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</si>
  <si>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</si>
  <si>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</si>
  <si>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</si>
  <si>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</si>
  <si>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</si>
  <si>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</si>
  <si>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</si>
  <si>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</si>
  <si>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</si>
  <si>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</si>
  <si>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</si>
  <si>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</si>
  <si>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</si>
  <si>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</si>
  <si>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</si>
  <si>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</si>
  <si>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</si>
  <si>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</si>
  <si>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</si>
  <si>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</si>
  <si>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</si>
  <si>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</si>
  <si>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</si>
  <si>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</si>
  <si>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</si>
  <si>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</si>
  <si>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</si>
  <si>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</si>
  <si>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</si>
  <si>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</si>
  <si>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</si>
  <si>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</si>
  <si>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</si>
  <si>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</si>
  <si>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</si>
  <si>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</si>
  <si>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</si>
  <si>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</si>
  <si>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</si>
  <si>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</si>
  <si>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</si>
  <si>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</si>
  <si>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</si>
  <si>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</si>
  <si>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</si>
  <si>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</si>
  <si>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</si>
  <si>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</si>
  <si>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</si>
  <si>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</si>
  <si>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</si>
  <si>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</si>
  <si>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</si>
  <si>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</si>
  <si>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</si>
  <si>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</si>
  <si>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</si>
  <si>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</si>
  <si>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</si>
  <si>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</si>
  <si>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</si>
  <si>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</si>
  <si>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</si>
  <si>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</si>
  <si>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</si>
  <si>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</si>
  <si>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</si>
  <si>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</si>
  <si>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</si>
  <si>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</si>
  <si>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</si>
  <si>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</si>
  <si>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</si>
  <si>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</si>
  <si>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</si>
  <si>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</si>
  <si>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</si>
  <si>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</si>
  <si>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</si>
  <si>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</si>
  <si>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</si>
  <si>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</si>
  <si>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</si>
  <si>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</si>
  <si>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</si>
  <si>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</si>
  <si>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</si>
  <si>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</si>
  <si>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</si>
  <si>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</si>
  <si>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</si>
  <si>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</si>
  <si>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01/10/2022</t>
  </si>
  <si>
    <t>Reporting Date: 26/10/2022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</si>
</sst>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F24" sqref="F24"/>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sqref="A1:B1"/>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3" zoomScaleNormal="80" zoomScaleSheetLayoutView="100" workbookViewId="0">
      <selection activeCell="F10" sqref="F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B1" zoomScale="85" zoomScaleNormal="80" zoomScaleSheetLayoutView="85" workbookViewId="0">
      <selection activeCell="C195" sqref="C195"/>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44835</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569.16014872000005</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0.134047</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569.16014872000005</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569.16014872000005</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16.762923000000001</v>
      </c>
      <c r="D66" s="330">
        <v>9.8435875789544429</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0.91533666999999996</v>
      </c>
      <c r="D70" s="151">
        <v>0.91780245999999999</v>
      </c>
      <c r="E70" s="22"/>
      <c r="F70" s="158">
        <f t="shared" ref="F70:F76" si="1">IF($C$77=0,"",IF(C70="[for completion]","",C70/$C$77))</f>
        <v>1.6082234008451327E-3</v>
      </c>
      <c r="G70" s="158">
        <f t="shared" ref="G70:G76" si="2">IF($D$66="ND2","ND2",IF(OR(D70="ND2",D70=""),"",D70/$D$77))</f>
        <v>1.6125557315705803E-3</v>
      </c>
      <c r="H70" s="24"/>
      <c r="L70" s="24"/>
      <c r="M70" s="24"/>
      <c r="N70" s="56"/>
    </row>
    <row r="71" spans="1:14" x14ac:dyDescent="0.25">
      <c r="A71" s="26" t="s">
        <v>114</v>
      </c>
      <c r="B71" s="141" t="s">
        <v>1494</v>
      </c>
      <c r="C71" s="151">
        <v>0.30537099000000001</v>
      </c>
      <c r="D71" s="151">
        <v>0.38046508000000001</v>
      </c>
      <c r="E71" s="22"/>
      <c r="F71" s="158">
        <f t="shared" si="1"/>
        <v>5.3652911344330282E-4</v>
      </c>
      <c r="G71" s="158">
        <f t="shared" si="2"/>
        <v>6.6846753212718494E-4</v>
      </c>
      <c r="H71" s="24"/>
      <c r="L71" s="24"/>
      <c r="M71" s="24"/>
      <c r="N71" s="56"/>
    </row>
    <row r="72" spans="1:14" x14ac:dyDescent="0.25">
      <c r="A72" s="26" t="s">
        <v>115</v>
      </c>
      <c r="B72" s="140" t="s">
        <v>1495</v>
      </c>
      <c r="C72" s="151">
        <v>0.92871798999999999</v>
      </c>
      <c r="D72" s="151">
        <v>1.16938868</v>
      </c>
      <c r="E72" s="22"/>
      <c r="F72" s="158">
        <f t="shared" si="1"/>
        <v>1.6317340419715251E-3</v>
      </c>
      <c r="G72" s="158">
        <f t="shared" si="2"/>
        <v>2.0545863631349988E-3</v>
      </c>
      <c r="H72" s="24"/>
      <c r="L72" s="24"/>
      <c r="M72" s="24"/>
      <c r="N72" s="56"/>
    </row>
    <row r="73" spans="1:14" x14ac:dyDescent="0.25">
      <c r="A73" s="26" t="s">
        <v>116</v>
      </c>
      <c r="B73" s="140" t="s">
        <v>1496</v>
      </c>
      <c r="C73" s="151">
        <v>1.5051218</v>
      </c>
      <c r="D73" s="151">
        <v>4.0985130300000003</v>
      </c>
      <c r="E73" s="22"/>
      <c r="F73" s="158">
        <f t="shared" si="1"/>
        <v>2.6444609718106757E-3</v>
      </c>
      <c r="G73" s="158">
        <f t="shared" si="2"/>
        <v>7.2009838341936961E-3</v>
      </c>
      <c r="H73" s="24"/>
      <c r="L73" s="24"/>
      <c r="M73" s="24"/>
      <c r="N73" s="56"/>
    </row>
    <row r="74" spans="1:14" x14ac:dyDescent="0.25">
      <c r="A74" s="26" t="s">
        <v>117</v>
      </c>
      <c r="B74" s="140" t="s">
        <v>1497</v>
      </c>
      <c r="C74" s="151">
        <v>4.6097774899999999</v>
      </c>
      <c r="D74" s="151">
        <v>8.8486379999999993</v>
      </c>
      <c r="E74" s="22"/>
      <c r="F74" s="158">
        <f t="shared" si="1"/>
        <v>8.0992625719967497E-3</v>
      </c>
      <c r="G74" s="158">
        <f t="shared" si="2"/>
        <v>1.5546833382308908E-2</v>
      </c>
      <c r="H74" s="24"/>
      <c r="L74" s="24"/>
      <c r="M74" s="24"/>
      <c r="N74" s="56"/>
    </row>
    <row r="75" spans="1:14" x14ac:dyDescent="0.25">
      <c r="A75" s="26" t="s">
        <v>118</v>
      </c>
      <c r="B75" s="140" t="s">
        <v>1498</v>
      </c>
      <c r="C75" s="151">
        <v>41.932879849999999</v>
      </c>
      <c r="D75" s="151">
        <v>357.24077134000004</v>
      </c>
      <c r="E75" s="22"/>
      <c r="F75" s="158">
        <f t="shared" si="1"/>
        <v>7.3675010353946968E-2</v>
      </c>
      <c r="G75" s="158">
        <f t="shared" si="2"/>
        <v>0.62766300863370117</v>
      </c>
      <c r="H75" s="24"/>
      <c r="L75" s="24"/>
      <c r="M75" s="24"/>
      <c r="N75" s="56"/>
    </row>
    <row r="76" spans="1:14" x14ac:dyDescent="0.25">
      <c r="A76" s="26" t="s">
        <v>119</v>
      </c>
      <c r="B76" s="140" t="s">
        <v>1499</v>
      </c>
      <c r="C76" s="151">
        <v>518.96294393000005</v>
      </c>
      <c r="D76" s="151">
        <v>196.50457012999999</v>
      </c>
      <c r="E76" s="22"/>
      <c r="F76" s="158">
        <f t="shared" si="1"/>
        <v>0.9118047795459856</v>
      </c>
      <c r="G76" s="158">
        <f t="shared" si="2"/>
        <v>0.34525356452296341</v>
      </c>
      <c r="H76" s="24"/>
      <c r="L76" s="24"/>
      <c r="M76" s="24"/>
      <c r="N76" s="56"/>
    </row>
    <row r="77" spans="1:14" x14ac:dyDescent="0.25">
      <c r="A77" s="26" t="s">
        <v>120</v>
      </c>
      <c r="B77" s="60" t="s">
        <v>99</v>
      </c>
      <c r="C77" s="153">
        <f>SUM(C70:C76)</f>
        <v>569.16014872000005</v>
      </c>
      <c r="D77" s="153">
        <f>SUM(D70:D76)</f>
        <v>569.16014872000005</v>
      </c>
      <c r="E77" s="43"/>
      <c r="F77" s="159">
        <f>SUM(F70:F76)</f>
        <v>1</v>
      </c>
      <c r="G77" s="159">
        <f>SUM(G70:G76)</f>
        <v>0.99999999999999989</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0.18111564999999999</v>
      </c>
      <c r="D79" s="153" t="str">
        <f>IF($D$66="ND2","ND2","")</f>
        <v/>
      </c>
      <c r="E79" s="43"/>
      <c r="F79" s="158">
        <f>IF($C$77=0,"",IF(C79="","",C79/$C$77))</f>
        <v>3.1821562069536311E-4</v>
      </c>
      <c r="G79" s="158" t="str">
        <f>IF($D$66="ND2","ND2",IF(OR(D79="ND2",D79=""),"",D79/$D$77))</f>
        <v/>
      </c>
      <c r="H79" s="24"/>
      <c r="L79" s="24"/>
      <c r="M79" s="24"/>
      <c r="N79" s="56"/>
    </row>
    <row r="80" spans="1:14" outlineLevel="1" x14ac:dyDescent="0.25">
      <c r="A80" s="26" t="s">
        <v>125</v>
      </c>
      <c r="B80" s="61" t="s">
        <v>126</v>
      </c>
      <c r="C80" s="153">
        <v>0.73422102</v>
      </c>
      <c r="D80" s="153" t="str">
        <f>IF($D$66="ND2","ND2","")</f>
        <v/>
      </c>
      <c r="E80" s="43"/>
      <c r="F80" s="158">
        <f>IF($C$77=0,"",IF(C80="","",C80/$C$77))</f>
        <v>1.2900077801497696E-3</v>
      </c>
      <c r="G80" s="158" t="str">
        <f>IF($D$66="ND2","ND2",IF(OR(D80="ND2",D80=""),"",D80/$D$77))</f>
        <v/>
      </c>
      <c r="H80" s="24"/>
      <c r="L80" s="24"/>
      <c r="M80" s="24"/>
      <c r="N80" s="56"/>
    </row>
    <row r="81" spans="1:14" outlineLevel="1" x14ac:dyDescent="0.25">
      <c r="A81" s="26" t="s">
        <v>127</v>
      </c>
      <c r="B81" s="61" t="s">
        <v>128</v>
      </c>
      <c r="C81" s="153">
        <v>0.11987465999999999</v>
      </c>
      <c r="D81" s="153" t="str">
        <f>IF($D$66="ND2","ND2","")</f>
        <v/>
      </c>
      <c r="E81" s="43"/>
      <c r="F81" s="158">
        <f>IF($C$77=0,"",IF(C81="","",C81/$C$77))</f>
        <v>2.1061674867713318E-4</v>
      </c>
      <c r="G81" s="158" t="str">
        <f>IF($D$66="ND2","ND2",IF(OR(D81="ND2",D81=""),"",D81/$D$77))</f>
        <v/>
      </c>
      <c r="H81" s="24"/>
      <c r="L81" s="24"/>
      <c r="M81" s="24"/>
      <c r="N81" s="56"/>
    </row>
    <row r="82" spans="1:14" outlineLevel="1" x14ac:dyDescent="0.25">
      <c r="A82" s="26" t="s">
        <v>129</v>
      </c>
      <c r="B82" s="61" t="s">
        <v>130</v>
      </c>
      <c r="C82" s="153">
        <v>0.18549632999999999</v>
      </c>
      <c r="D82" s="153" t="str">
        <f>IF($D$66="ND2","ND2","")</f>
        <v/>
      </c>
      <c r="E82" s="43"/>
      <c r="F82" s="158">
        <f>IF($C$77=0,"",IF(C82="","",C82/$C$77))</f>
        <v>3.2591236476616961E-4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13.666600000000001</v>
      </c>
      <c r="D89" s="155">
        <v>13.666600000000001</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569.16014872000005</v>
      </c>
      <c r="D112" s="151">
        <v>569.16014872000005</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569.16014872000005</v>
      </c>
      <c r="D129" s="151">
        <f>SUM(D112:D128)</f>
        <v>569.16014872000005</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1.2627599999999999E-3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1.2627599999999999E-3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1.2627599999999999E-3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1.2627599999999999E-3</v>
      </c>
      <c r="E207" s="54"/>
      <c r="F207" s="158">
        <f>SUM(F193:F196)</f>
        <v>1</v>
      </c>
      <c r="G207" s="54"/>
      <c r="H207" s="24"/>
      <c r="L207" s="24"/>
      <c r="M207" s="24"/>
      <c r="N207" s="56"/>
    </row>
    <row r="208" spans="1:14" x14ac:dyDescent="0.25">
      <c r="A208" s="26" t="s">
        <v>282</v>
      </c>
      <c r="B208" s="60" t="s">
        <v>99</v>
      </c>
      <c r="C208" s="153">
        <f>SUM(C193:C206)</f>
        <v>1.2627599999999999E-3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tabSelected="1" view="pageBreakPreview" topLeftCell="A82" zoomScale="60" zoomScaleNormal="80" workbookViewId="0">
      <selection activeCell="C115" sqref="C115"/>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569.16014872000005</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569.16014872000005</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3678</v>
      </c>
      <c r="D28" s="272" t="str">
        <f>IF(C28="","","ND2")</f>
        <v>ND2</v>
      </c>
      <c r="F28" s="272">
        <f>IF(C28=0,"",IF(C28="","",C28))</f>
        <v>3678</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1.09E-2</v>
      </c>
      <c r="D36" s="143" t="str">
        <f>IF(C36="","","ND2")</f>
        <v>ND2</v>
      </c>
      <c r="E36" s="169"/>
      <c r="F36" s="143">
        <f>IF(C36=0,"",C36)</f>
        <v>1.09E-2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4.3387482917656796E-2</v>
      </c>
      <c r="D99" s="143" t="str">
        <f t="shared" ref="D99:D111" si="1">IF(C99="","","ND2")</f>
        <v>ND2</v>
      </c>
      <c r="E99" s="143"/>
      <c r="F99" s="143">
        <f t="shared" ref="F99:F111" si="2">IF(C99="","",C99)</f>
        <v>4.3387482917656796E-2</v>
      </c>
      <c r="G99" s="109"/>
    </row>
    <row r="100" spans="1:7" x14ac:dyDescent="0.25">
      <c r="A100" s="109" t="s">
        <v>546</v>
      </c>
      <c r="B100" s="130" t="s">
        <v>2622</v>
      </c>
      <c r="C100" s="143">
        <v>5.1904301392916401E-2</v>
      </c>
      <c r="D100" s="143" t="str">
        <f t="shared" si="1"/>
        <v>ND2</v>
      </c>
      <c r="E100" s="143"/>
      <c r="F100" s="143">
        <f t="shared" si="2"/>
        <v>5.1904301392916401E-2</v>
      </c>
      <c r="G100" s="109"/>
    </row>
    <row r="101" spans="1:7" x14ac:dyDescent="0.25">
      <c r="A101" s="109" t="s">
        <v>547</v>
      </c>
      <c r="B101" s="130" t="s">
        <v>2623</v>
      </c>
      <c r="C101" s="143">
        <v>3.3699351514921011E-2</v>
      </c>
      <c r="D101" s="143" t="str">
        <f t="shared" si="1"/>
        <v>ND2</v>
      </c>
      <c r="E101" s="143"/>
      <c r="F101" s="143">
        <f t="shared" si="2"/>
        <v>3.3699351514921011E-2</v>
      </c>
      <c r="G101" s="109"/>
    </row>
    <row r="102" spans="1:7" x14ac:dyDescent="0.25">
      <c r="A102" s="109" t="s">
        <v>548</v>
      </c>
      <c r="B102" s="130" t="s">
        <v>2624</v>
      </c>
      <c r="C102" s="143">
        <v>8.1561219130324492E-2</v>
      </c>
      <c r="D102" s="143" t="str">
        <f t="shared" si="1"/>
        <v>ND2</v>
      </c>
      <c r="E102" s="143"/>
      <c r="F102" s="143">
        <f t="shared" si="2"/>
        <v>8.1561219130324492E-2</v>
      </c>
      <c r="G102" s="109"/>
    </row>
    <row r="103" spans="1:7" x14ac:dyDescent="0.25">
      <c r="A103" s="109" t="s">
        <v>549</v>
      </c>
      <c r="B103" s="130" t="s">
        <v>2625</v>
      </c>
      <c r="C103" s="143">
        <v>0.13389626057162859</v>
      </c>
      <c r="D103" s="143" t="str">
        <f t="shared" si="1"/>
        <v>ND2</v>
      </c>
      <c r="E103" s="143"/>
      <c r="F103" s="143">
        <f t="shared" si="2"/>
        <v>0.13389626057162859</v>
      </c>
      <c r="G103" s="109"/>
    </row>
    <row r="104" spans="1:7" x14ac:dyDescent="0.25">
      <c r="A104" s="109" t="s">
        <v>550</v>
      </c>
      <c r="B104" s="130" t="s">
        <v>2626</v>
      </c>
      <c r="C104" s="143">
        <v>0.1349332330851247</v>
      </c>
      <c r="D104" s="143" t="str">
        <f t="shared" si="1"/>
        <v>ND2</v>
      </c>
      <c r="E104" s="143"/>
      <c r="F104" s="143">
        <f t="shared" si="2"/>
        <v>0.1349332330851247</v>
      </c>
      <c r="G104" s="109"/>
    </row>
    <row r="105" spans="1:7" x14ac:dyDescent="0.25">
      <c r="A105" s="109" t="s">
        <v>551</v>
      </c>
      <c r="B105" s="130" t="s">
        <v>2627</v>
      </c>
      <c r="C105" s="143">
        <v>0.18663694968612138</v>
      </c>
      <c r="D105" s="143" t="str">
        <f t="shared" si="1"/>
        <v>ND2</v>
      </c>
      <c r="E105" s="143"/>
      <c r="F105" s="143">
        <f t="shared" si="2"/>
        <v>0.18663694968612138</v>
      </c>
      <c r="G105" s="109"/>
    </row>
    <row r="106" spans="1:7" x14ac:dyDescent="0.25">
      <c r="A106" s="109" t="s">
        <v>552</v>
      </c>
      <c r="B106" s="130" t="s">
        <v>2628</v>
      </c>
      <c r="C106" s="143">
        <v>2.6192839086726E-2</v>
      </c>
      <c r="D106" s="143" t="str">
        <f t="shared" si="1"/>
        <v>ND2</v>
      </c>
      <c r="E106" s="143"/>
      <c r="F106" s="143">
        <f t="shared" si="2"/>
        <v>2.6192839086726E-2</v>
      </c>
      <c r="G106" s="109"/>
    </row>
    <row r="107" spans="1:7" x14ac:dyDescent="0.25">
      <c r="A107" s="109" t="s">
        <v>553</v>
      </c>
      <c r="B107" s="130" t="s">
        <v>2629</v>
      </c>
      <c r="C107" s="143">
        <v>0.14551616408186815</v>
      </c>
      <c r="D107" s="143" t="str">
        <f t="shared" si="1"/>
        <v>ND2</v>
      </c>
      <c r="E107" s="143"/>
      <c r="F107" s="143">
        <f t="shared" si="2"/>
        <v>0.14551616408186815</v>
      </c>
      <c r="G107" s="109"/>
    </row>
    <row r="108" spans="1:7" x14ac:dyDescent="0.25">
      <c r="A108" s="109" t="s">
        <v>554</v>
      </c>
      <c r="B108" s="130" t="s">
        <v>2630</v>
      </c>
      <c r="C108" s="143">
        <v>8.020552286147066E-2</v>
      </c>
      <c r="D108" s="143" t="str">
        <f t="shared" si="1"/>
        <v>ND2</v>
      </c>
      <c r="E108" s="143"/>
      <c r="F108" s="143">
        <f t="shared" si="2"/>
        <v>8.020552286147066E-2</v>
      </c>
      <c r="G108" s="109"/>
    </row>
    <row r="109" spans="1:7" x14ac:dyDescent="0.25">
      <c r="A109" s="109" t="s">
        <v>555</v>
      </c>
      <c r="B109" s="130" t="s">
        <v>2631</v>
      </c>
      <c r="C109" s="143">
        <v>6.6245468774991018E-2</v>
      </c>
      <c r="D109" s="143" t="str">
        <f t="shared" si="1"/>
        <v>ND2</v>
      </c>
      <c r="E109" s="143"/>
      <c r="F109" s="143">
        <f t="shared" si="2"/>
        <v>6.6245468774991018E-2</v>
      </c>
      <c r="G109" s="109"/>
    </row>
    <row r="110" spans="1:7" x14ac:dyDescent="0.25">
      <c r="A110" s="109" t="s">
        <v>556</v>
      </c>
      <c r="B110" s="130" t="s">
        <v>2632</v>
      </c>
      <c r="C110" s="143">
        <v>1.5821206896250811E-2</v>
      </c>
      <c r="D110" s="143" t="str">
        <f t="shared" si="1"/>
        <v>ND2</v>
      </c>
      <c r="E110" s="143"/>
      <c r="F110" s="143">
        <f t="shared" si="2"/>
        <v>1.5821206896250811E-2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0.97412058999999995</v>
      </c>
      <c r="D150" s="143" t="str">
        <f>IF(C150="","","ND2")</f>
        <v>ND2</v>
      </c>
      <c r="E150" s="144"/>
      <c r="F150" s="143">
        <f>IF(C150="","",C150)</f>
        <v>0.97412058999999995</v>
      </c>
    </row>
    <row r="151" spans="1:7" x14ac:dyDescent="0.25">
      <c r="A151" s="109" t="s">
        <v>579</v>
      </c>
      <c r="B151" s="109" t="s">
        <v>2635</v>
      </c>
      <c r="C151" s="143">
        <v>2.5879409999999999E-2</v>
      </c>
      <c r="D151" s="143" t="str">
        <f>IF(C151="","","ND2")</f>
        <v>ND2</v>
      </c>
      <c r="E151" s="144"/>
      <c r="F151" s="143">
        <f>IF(C151="","",C151)</f>
        <v>2.5879409999999999E-2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0.35337111999999998</v>
      </c>
      <c r="D160" s="143" t="str">
        <f>IF(C160="","","ND2")</f>
        <v>ND2</v>
      </c>
      <c r="E160" s="144"/>
      <c r="F160" s="143">
        <f>IF(C160="","",C160)</f>
        <v>0.35337111999999998</v>
      </c>
    </row>
    <row r="161" spans="1:7" x14ac:dyDescent="0.25">
      <c r="A161" s="109" t="s">
        <v>591</v>
      </c>
      <c r="B161" s="109" t="s">
        <v>592</v>
      </c>
      <c r="C161" s="143">
        <v>0.64662887999999996</v>
      </c>
      <c r="D161" s="143" t="str">
        <f>IF(C161="","","ND2")</f>
        <v>ND2</v>
      </c>
      <c r="E161" s="144"/>
      <c r="F161" s="143">
        <f>IF(C161="","",C161)</f>
        <v>0.64662887999999996</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2.4143009999999999E-2</v>
      </c>
      <c r="D170" s="143" t="str">
        <f>IF(C170="","","ND2")</f>
        <v>ND2</v>
      </c>
      <c r="E170" s="144"/>
      <c r="F170" s="143">
        <f>IF(C170="","",C170)</f>
        <v>2.4143009999999999E-2</v>
      </c>
    </row>
    <row r="171" spans="1:7" x14ac:dyDescent="0.25">
      <c r="A171" s="109" t="s">
        <v>603</v>
      </c>
      <c r="B171" s="131" t="s">
        <v>2638</v>
      </c>
      <c r="C171" s="143">
        <v>2.6614970000000002E-2</v>
      </c>
      <c r="D171" s="143" t="str">
        <f>IF(C171="","","ND2")</f>
        <v>ND2</v>
      </c>
      <c r="E171" s="144"/>
      <c r="F171" s="143">
        <f>IF(C171="","",C171)</f>
        <v>2.6614970000000002E-2</v>
      </c>
    </row>
    <row r="172" spans="1:7" x14ac:dyDescent="0.25">
      <c r="A172" s="109" t="s">
        <v>605</v>
      </c>
      <c r="B172" s="131" t="s">
        <v>2639</v>
      </c>
      <c r="C172" s="143">
        <v>1.6469569999999999E-2</v>
      </c>
      <c r="D172" s="143" t="str">
        <f>IF(C172="","","ND2")</f>
        <v>ND2</v>
      </c>
      <c r="E172" s="143"/>
      <c r="F172" s="143">
        <f>IF(C172="","",C172)</f>
        <v>1.6469569999999999E-2</v>
      </c>
    </row>
    <row r="173" spans="1:7" x14ac:dyDescent="0.25">
      <c r="A173" s="109" t="s">
        <v>607</v>
      </c>
      <c r="B173" s="131" t="s">
        <v>2640</v>
      </c>
      <c r="C173" s="143">
        <v>3.8279300000000002E-2</v>
      </c>
      <c r="D173" s="143" t="str">
        <f>IF(C173="","","ND2")</f>
        <v>ND2</v>
      </c>
      <c r="E173" s="143"/>
      <c r="F173" s="143">
        <f>IF(C173="","",C173)</f>
        <v>3.8279300000000002E-2</v>
      </c>
    </row>
    <row r="174" spans="1:7" x14ac:dyDescent="0.25">
      <c r="A174" s="109" t="s">
        <v>609</v>
      </c>
      <c r="B174" s="131" t="s">
        <v>2641</v>
      </c>
      <c r="C174" s="143">
        <v>0.89449316000000001</v>
      </c>
      <c r="D174" s="143" t="str">
        <f>IF(C174="","","ND2")</f>
        <v>ND2</v>
      </c>
      <c r="E174" s="143"/>
      <c r="F174" s="143">
        <f>IF(C174="","",C174)</f>
        <v>0.89449316000000001</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154.747185622621</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0.91632269</v>
      </c>
      <c r="D190" s="170">
        <v>60</v>
      </c>
      <c r="E190" s="136"/>
      <c r="F190" s="166">
        <f t="shared" ref="F190:F213" si="3">IF($C$214=0,"",IF(C190="[for completion]","",IF(C190="","",C190/$C$214)))</f>
        <v>1.609955813070791E-3</v>
      </c>
      <c r="G190" s="166">
        <f t="shared" ref="G190:G213" si="4">IF($D$214=0,"",IF(D190="[for completion]","",IF(D190="","",D190/$D$214)))</f>
        <v>1.6313213703099509E-2</v>
      </c>
    </row>
    <row r="191" spans="1:7" x14ac:dyDescent="0.25">
      <c r="A191" s="109" t="s">
        <v>630</v>
      </c>
      <c r="B191" s="130" t="s">
        <v>2643</v>
      </c>
      <c r="C191" s="167">
        <v>7.32474662</v>
      </c>
      <c r="D191" s="170">
        <v>189</v>
      </c>
      <c r="E191" s="136"/>
      <c r="F191" s="166">
        <f t="shared" si="3"/>
        <v>1.2869394732700145E-2</v>
      </c>
      <c r="G191" s="166">
        <f t="shared" si="4"/>
        <v>5.1386623164763459E-2</v>
      </c>
    </row>
    <row r="192" spans="1:7" x14ac:dyDescent="0.25">
      <c r="A192" s="109" t="s">
        <v>631</v>
      </c>
      <c r="B192" s="130" t="s">
        <v>2644</v>
      </c>
      <c r="C192" s="167">
        <v>14.25379094</v>
      </c>
      <c r="D192" s="170">
        <v>225</v>
      </c>
      <c r="E192" s="136"/>
      <c r="F192" s="166">
        <f t="shared" si="3"/>
        <v>2.5043550522740821E-2</v>
      </c>
      <c r="G192" s="166">
        <f t="shared" si="4"/>
        <v>6.1174551386623165E-2</v>
      </c>
    </row>
    <row r="193" spans="1:7" x14ac:dyDescent="0.25">
      <c r="A193" s="109" t="s">
        <v>632</v>
      </c>
      <c r="B193" s="130" t="s">
        <v>2645</v>
      </c>
      <c r="C193" s="167">
        <v>31.45294191</v>
      </c>
      <c r="D193" s="170">
        <v>354</v>
      </c>
      <c r="E193" s="136"/>
      <c r="F193" s="166">
        <f t="shared" si="3"/>
        <v>5.526202419606395E-2</v>
      </c>
      <c r="G193" s="166">
        <f t="shared" si="4"/>
        <v>9.6247960848287115E-2</v>
      </c>
    </row>
    <row r="194" spans="1:7" x14ac:dyDescent="0.25">
      <c r="A194" s="109" t="s">
        <v>633</v>
      </c>
      <c r="B194" s="130" t="s">
        <v>2646</v>
      </c>
      <c r="C194" s="167">
        <v>129.62050300000001</v>
      </c>
      <c r="D194" s="170">
        <v>1026</v>
      </c>
      <c r="E194" s="136"/>
      <c r="F194" s="166">
        <f t="shared" si="3"/>
        <v>0.22773994857424074</v>
      </c>
      <c r="G194" s="166">
        <f t="shared" si="4"/>
        <v>0.27895595432300163</v>
      </c>
    </row>
    <row r="195" spans="1:7" x14ac:dyDescent="0.25">
      <c r="A195" s="109" t="s">
        <v>634</v>
      </c>
      <c r="B195" s="130" t="s">
        <v>2647</v>
      </c>
      <c r="C195" s="167">
        <v>178.56993034999999</v>
      </c>
      <c r="D195" s="170">
        <v>1024</v>
      </c>
      <c r="E195" s="136"/>
      <c r="F195" s="166">
        <f t="shared" si="3"/>
        <v>0.3137428555944945</v>
      </c>
      <c r="G195" s="166">
        <f t="shared" si="4"/>
        <v>0.27841218053289829</v>
      </c>
    </row>
    <row r="196" spans="1:7" x14ac:dyDescent="0.25">
      <c r="A196" s="109" t="s">
        <v>635</v>
      </c>
      <c r="B196" s="130" t="s">
        <v>2648</v>
      </c>
      <c r="C196" s="167">
        <v>113.98916918</v>
      </c>
      <c r="D196" s="170">
        <v>520</v>
      </c>
      <c r="E196" s="136"/>
      <c r="F196" s="166">
        <f t="shared" si="3"/>
        <v>0.20027609001851832</v>
      </c>
      <c r="G196" s="166">
        <f t="shared" si="4"/>
        <v>0.14138118542686243</v>
      </c>
    </row>
    <row r="197" spans="1:7" x14ac:dyDescent="0.25">
      <c r="A197" s="109" t="s">
        <v>636</v>
      </c>
      <c r="B197" s="130" t="s">
        <v>2649</v>
      </c>
      <c r="C197" s="167">
        <v>39.238698079999999</v>
      </c>
      <c r="D197" s="170">
        <v>145</v>
      </c>
      <c r="E197" s="136"/>
      <c r="F197" s="166">
        <f t="shared" si="3"/>
        <v>6.8941401059517238E-2</v>
      </c>
      <c r="G197" s="166">
        <f t="shared" si="4"/>
        <v>3.9423599782490486E-2</v>
      </c>
    </row>
    <row r="198" spans="1:7" x14ac:dyDescent="0.25">
      <c r="A198" s="109" t="s">
        <v>637</v>
      </c>
      <c r="B198" s="130" t="s">
        <v>2650</v>
      </c>
      <c r="C198" s="167">
        <v>16.01965435</v>
      </c>
      <c r="D198" s="170">
        <v>50</v>
      </c>
      <c r="E198" s="136"/>
      <c r="F198" s="166">
        <f t="shared" si="3"/>
        <v>2.8146127915011341E-2</v>
      </c>
      <c r="G198" s="166">
        <f t="shared" si="4"/>
        <v>1.3594344752582926E-2</v>
      </c>
    </row>
    <row r="199" spans="1:7" x14ac:dyDescent="0.25">
      <c r="A199" s="109" t="s">
        <v>638</v>
      </c>
      <c r="B199" s="130" t="s">
        <v>2651</v>
      </c>
      <c r="C199" s="167">
        <v>11.53235353</v>
      </c>
      <c r="D199" s="170">
        <v>31</v>
      </c>
      <c r="E199" s="130"/>
      <c r="F199" s="166">
        <f t="shared" si="3"/>
        <v>2.0262053757515223E-2</v>
      </c>
      <c r="G199" s="166">
        <f t="shared" si="4"/>
        <v>8.4284937466014131E-3</v>
      </c>
    </row>
    <row r="200" spans="1:7" x14ac:dyDescent="0.25">
      <c r="A200" s="109" t="s">
        <v>639</v>
      </c>
      <c r="B200" s="130" t="s">
        <v>2652</v>
      </c>
      <c r="C200" s="167">
        <v>11.193024339999999</v>
      </c>
      <c r="D200" s="170">
        <v>26</v>
      </c>
      <c r="E200" s="130"/>
      <c r="F200" s="166">
        <f t="shared" si="3"/>
        <v>1.966586094471354E-2</v>
      </c>
      <c r="G200" s="166">
        <f t="shared" si="4"/>
        <v>7.0690592713431215E-3</v>
      </c>
    </row>
    <row r="201" spans="1:7" x14ac:dyDescent="0.25">
      <c r="A201" s="109" t="s">
        <v>640</v>
      </c>
      <c r="B201" s="130" t="s">
        <v>2653</v>
      </c>
      <c r="C201" s="167">
        <v>5.69354066</v>
      </c>
      <c r="D201" s="170">
        <v>12</v>
      </c>
      <c r="E201" s="130"/>
      <c r="F201" s="166">
        <f t="shared" si="3"/>
        <v>1.000340707761139E-2</v>
      </c>
      <c r="G201" s="166">
        <f t="shared" si="4"/>
        <v>3.2626427406199023E-3</v>
      </c>
    </row>
    <row r="202" spans="1:7" x14ac:dyDescent="0.25">
      <c r="A202" s="109" t="s">
        <v>641</v>
      </c>
      <c r="B202" s="130" t="s">
        <v>2654</v>
      </c>
      <c r="C202" s="167">
        <v>4.1987228400000003</v>
      </c>
      <c r="D202" s="170">
        <v>8</v>
      </c>
      <c r="E202" s="130"/>
      <c r="F202" s="166">
        <f t="shared" si="3"/>
        <v>7.37704993830405E-3</v>
      </c>
      <c r="G202" s="166">
        <f t="shared" si="4"/>
        <v>2.1750951604132679E-3</v>
      </c>
    </row>
    <row r="203" spans="1:7" x14ac:dyDescent="0.25">
      <c r="A203" s="109" t="s">
        <v>642</v>
      </c>
      <c r="B203" s="130" t="s">
        <v>2655</v>
      </c>
      <c r="C203" s="167">
        <v>0.56710150000000004</v>
      </c>
      <c r="D203" s="170">
        <v>1</v>
      </c>
      <c r="E203" s="130"/>
      <c r="F203" s="166">
        <f t="shared" si="3"/>
        <v>9.9638300621603636E-4</v>
      </c>
      <c r="G203" s="166">
        <f t="shared" si="4"/>
        <v>2.7188689505165849E-4</v>
      </c>
    </row>
    <row r="204" spans="1:7" x14ac:dyDescent="0.25">
      <c r="A204" s="109" t="s">
        <v>643</v>
      </c>
      <c r="B204" s="130" t="s">
        <v>2656</v>
      </c>
      <c r="C204" s="167">
        <v>2.4947019899999998</v>
      </c>
      <c r="D204" s="170">
        <v>4</v>
      </c>
      <c r="E204" s="130"/>
      <c r="F204" s="166">
        <f t="shared" si="3"/>
        <v>4.3831283613415374E-3</v>
      </c>
      <c r="G204" s="166">
        <f t="shared" si="4"/>
        <v>1.0875475802066339E-3</v>
      </c>
    </row>
    <row r="205" spans="1:7" x14ac:dyDescent="0.25">
      <c r="A205" s="109" t="s">
        <v>644</v>
      </c>
      <c r="B205" s="130" t="s">
        <v>2657</v>
      </c>
      <c r="C205" s="167">
        <v>1.3415366200000001</v>
      </c>
      <c r="D205" s="170">
        <v>2</v>
      </c>
      <c r="F205" s="166">
        <f t="shared" si="3"/>
        <v>2.3570459439527149E-3</v>
      </c>
      <c r="G205" s="166">
        <f t="shared" si="4"/>
        <v>5.4377379010331697E-4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0.75341011999999996</v>
      </c>
      <c r="D207" s="170">
        <v>1</v>
      </c>
      <c r="E207" s="125"/>
      <c r="F207" s="166">
        <f t="shared" si="3"/>
        <v>1.3237225439876013E-3</v>
      </c>
      <c r="G207" s="166">
        <f t="shared" si="4"/>
        <v>2.7188689505165849E-4</v>
      </c>
    </row>
    <row r="208" spans="1:7" x14ac:dyDescent="0.25">
      <c r="A208" s="109" t="s">
        <v>647</v>
      </c>
      <c r="B208" s="130" t="s">
        <v>2660</v>
      </c>
      <c r="C208" s="167">
        <v>0</v>
      </c>
      <c r="D208" s="170">
        <v>0</v>
      </c>
      <c r="E208" s="125"/>
      <c r="F208" s="166">
        <f t="shared" si="3"/>
        <v>0</v>
      </c>
      <c r="G208" s="166">
        <f t="shared" si="4"/>
        <v>0</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569.16014872000005</v>
      </c>
      <c r="D214" s="171">
        <f>SUM(D190:D213)</f>
        <v>3678</v>
      </c>
      <c r="E214" s="125"/>
      <c r="F214" s="172">
        <f>SUM(F190:F213)</f>
        <v>1</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0.68803955999999999</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41.01582183</v>
      </c>
      <c r="D219" s="170">
        <v>507</v>
      </c>
      <c r="F219" s="166">
        <f t="shared" ref="F219:F226" si="5">IF($C$227=0,"",IF(C219="[for completion]","",C219/$C$227))</f>
        <v>7.2063762584646182E-2</v>
      </c>
      <c r="G219" s="166">
        <f t="shared" ref="G219:G226" si="6">IF($D$227=0,"",IF(D219="[for completion]","",D219/$D$227))</f>
        <v>0.13784665579119088</v>
      </c>
    </row>
    <row r="220" spans="1:7" x14ac:dyDescent="0.25">
      <c r="A220" s="109" t="s">
        <v>660</v>
      </c>
      <c r="B220" s="109" t="s">
        <v>2666</v>
      </c>
      <c r="C220" s="167">
        <v>51.152628210000003</v>
      </c>
      <c r="D220" s="170">
        <v>366</v>
      </c>
      <c r="F220" s="166">
        <f t="shared" si="5"/>
        <v>8.9873875261714226E-2</v>
      </c>
      <c r="G220" s="166">
        <f t="shared" si="6"/>
        <v>9.951060358890701E-2</v>
      </c>
    </row>
    <row r="221" spans="1:7" x14ac:dyDescent="0.25">
      <c r="A221" s="109" t="s">
        <v>662</v>
      </c>
      <c r="B221" s="109" t="s">
        <v>2667</v>
      </c>
      <c r="C221" s="167">
        <v>83.853300610000005</v>
      </c>
      <c r="D221" s="170">
        <v>511</v>
      </c>
      <c r="F221" s="166">
        <f t="shared" si="5"/>
        <v>0.14732813040157502</v>
      </c>
      <c r="G221" s="166">
        <f t="shared" si="6"/>
        <v>0.1389342033713975</v>
      </c>
    </row>
    <row r="222" spans="1:7" x14ac:dyDescent="0.25">
      <c r="A222" s="109" t="s">
        <v>664</v>
      </c>
      <c r="B222" s="109" t="s">
        <v>2668</v>
      </c>
      <c r="C222" s="167">
        <v>104.48929083</v>
      </c>
      <c r="D222" s="170">
        <v>621</v>
      </c>
      <c r="F222" s="166">
        <f t="shared" si="5"/>
        <v>0.18358504379652871</v>
      </c>
      <c r="G222" s="166">
        <f t="shared" si="6"/>
        <v>0.16884176182707994</v>
      </c>
    </row>
    <row r="223" spans="1:7" x14ac:dyDescent="0.25">
      <c r="A223" s="109" t="s">
        <v>666</v>
      </c>
      <c r="B223" s="109" t="s">
        <v>2669</v>
      </c>
      <c r="C223" s="167">
        <v>92.186658469999998</v>
      </c>
      <c r="D223" s="170">
        <v>545</v>
      </c>
      <c r="F223" s="166">
        <f t="shared" si="5"/>
        <v>0.16196962959778741</v>
      </c>
      <c r="G223" s="166">
        <f t="shared" si="6"/>
        <v>0.14817835780315389</v>
      </c>
    </row>
    <row r="224" spans="1:7" x14ac:dyDescent="0.25">
      <c r="A224" s="109" t="s">
        <v>668</v>
      </c>
      <c r="B224" s="109" t="s">
        <v>2670</v>
      </c>
      <c r="C224" s="167">
        <v>146.34182693</v>
      </c>
      <c r="D224" s="170">
        <v>875</v>
      </c>
      <c r="F224" s="166">
        <f t="shared" si="5"/>
        <v>0.257118892211818</v>
      </c>
      <c r="G224" s="166">
        <f t="shared" si="6"/>
        <v>0.2379010331702012</v>
      </c>
    </row>
    <row r="225" spans="1:7" x14ac:dyDescent="0.25">
      <c r="A225" s="109" t="s">
        <v>670</v>
      </c>
      <c r="B225" s="109" t="s">
        <v>2671</v>
      </c>
      <c r="C225" s="167">
        <v>48.004827349999999</v>
      </c>
      <c r="D225" s="170">
        <v>241</v>
      </c>
      <c r="F225" s="166">
        <f t="shared" si="5"/>
        <v>8.4343268688012285E-2</v>
      </c>
      <c r="G225" s="166">
        <f t="shared" si="6"/>
        <v>6.5524741707449707E-2</v>
      </c>
    </row>
    <row r="226" spans="1:7" x14ac:dyDescent="0.25">
      <c r="A226" s="109" t="s">
        <v>672</v>
      </c>
      <c r="B226" s="109" t="s">
        <v>2672</v>
      </c>
      <c r="C226" s="167">
        <v>2.1157944899999999</v>
      </c>
      <c r="D226" s="170">
        <v>12</v>
      </c>
      <c r="F226" s="166">
        <f t="shared" si="5"/>
        <v>3.7173974579180718E-3</v>
      </c>
      <c r="G226" s="166">
        <f t="shared" si="6"/>
        <v>3.2626427406199023E-3</v>
      </c>
    </row>
    <row r="227" spans="1:7" x14ac:dyDescent="0.25">
      <c r="A227" s="109" t="s">
        <v>674</v>
      </c>
      <c r="B227" s="139" t="s">
        <v>99</v>
      </c>
      <c r="C227" s="167">
        <f>SUM(C219:C226)</f>
        <v>569.16014872000005</v>
      </c>
      <c r="D227" s="170">
        <f>SUM(D219:D226)</f>
        <v>3678</v>
      </c>
      <c r="F227" s="143">
        <f>SUM(F219:F226)</f>
        <v>1</v>
      </c>
      <c r="G227" s="143">
        <f>SUM(G219:G226)</f>
        <v>1</v>
      </c>
    </row>
    <row r="228" spans="1:7" outlineLevel="1" x14ac:dyDescent="0.25">
      <c r="A228" s="109" t="s">
        <v>675</v>
      </c>
      <c r="B228" s="126" t="s">
        <v>2673</v>
      </c>
      <c r="C228" s="167">
        <v>1.1864083000000001</v>
      </c>
      <c r="D228" s="170">
        <v>7</v>
      </c>
      <c r="F228" s="166">
        <f t="shared" ref="F228:F233" si="7">IF($C$227=0,"",IF(C228="[for completion]","",C228/$C$227))</f>
        <v>2.0844894054303457E-3</v>
      </c>
      <c r="G228" s="166">
        <f t="shared" ref="G228:G233" si="8">IF($D$227=0,"",IF(D228="[for completion]","",D228/$D$227))</f>
        <v>1.9032082653616096E-3</v>
      </c>
    </row>
    <row r="229" spans="1:7" outlineLevel="1" x14ac:dyDescent="0.25">
      <c r="A229" s="109" t="s">
        <v>677</v>
      </c>
      <c r="B229" s="126" t="s">
        <v>2674</v>
      </c>
      <c r="C229" s="167">
        <v>0.45686300000000002</v>
      </c>
      <c r="D229" s="170">
        <v>3</v>
      </c>
      <c r="F229" s="166">
        <f t="shared" si="7"/>
        <v>8.0269674717643497E-4</v>
      </c>
      <c r="G229" s="166">
        <f t="shared" si="8"/>
        <v>8.1566068515497557E-4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0.47252318999999998</v>
      </c>
      <c r="D231" s="170">
        <v>2</v>
      </c>
      <c r="F231" s="166">
        <f t="shared" si="7"/>
        <v>8.3021130531129141E-4</v>
      </c>
      <c r="G231" s="166">
        <f t="shared" si="8"/>
        <v>5.4377379010331697E-4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0.43939088999999998</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206.83654541000001</v>
      </c>
      <c r="D241" s="170">
        <v>1645</v>
      </c>
      <c r="F241" s="166">
        <f t="shared" ref="F241:F248" si="9">IF($C$249=0,"",IF(C241="[Mark as ND1 if not relevant]","",C241/$C$249))</f>
        <v>0.36340658402588527</v>
      </c>
      <c r="G241" s="166">
        <f t="shared" ref="G241:G248" si="10">IF($D$249=0,"",IF(D241="[Mark as ND1 if not relevant]","",D241/$D$249))</f>
        <v>0.44725394235997823</v>
      </c>
    </row>
    <row r="242" spans="1:7" x14ac:dyDescent="0.25">
      <c r="A242" s="109" t="s">
        <v>693</v>
      </c>
      <c r="B242" s="109" t="s">
        <v>2680</v>
      </c>
      <c r="C242" s="167">
        <v>180.40971784999999</v>
      </c>
      <c r="D242" s="170">
        <v>1018</v>
      </c>
      <c r="F242" s="166">
        <f t="shared" si="9"/>
        <v>0.31697531574501203</v>
      </c>
      <c r="G242" s="166">
        <f t="shared" si="10"/>
        <v>0.27678085916258838</v>
      </c>
    </row>
    <row r="243" spans="1:7" x14ac:dyDescent="0.25">
      <c r="A243" s="109" t="s">
        <v>694</v>
      </c>
      <c r="B243" s="109" t="s">
        <v>2681</v>
      </c>
      <c r="C243" s="167">
        <v>129.20682574</v>
      </c>
      <c r="D243" s="170">
        <v>717</v>
      </c>
      <c r="F243" s="166">
        <f t="shared" si="9"/>
        <v>0.22701312808104507</v>
      </c>
      <c r="G243" s="166">
        <f t="shared" si="10"/>
        <v>0.19494290375203915</v>
      </c>
    </row>
    <row r="244" spans="1:7" x14ac:dyDescent="0.25">
      <c r="A244" s="109" t="s">
        <v>695</v>
      </c>
      <c r="B244" s="109" t="s">
        <v>2682</v>
      </c>
      <c r="C244" s="167">
        <v>38.889355680000001</v>
      </c>
      <c r="D244" s="170">
        <v>222</v>
      </c>
      <c r="F244" s="166">
        <f t="shared" si="9"/>
        <v>6.8327615289755186E-2</v>
      </c>
      <c r="G244" s="166">
        <f t="shared" si="10"/>
        <v>6.0358890701468187E-2</v>
      </c>
    </row>
    <row r="245" spans="1:7" x14ac:dyDescent="0.25">
      <c r="A245" s="109" t="s">
        <v>696</v>
      </c>
      <c r="B245" s="109" t="s">
        <v>2683</v>
      </c>
      <c r="C245" s="167">
        <v>10.801747799999999</v>
      </c>
      <c r="D245" s="170">
        <v>61</v>
      </c>
      <c r="F245" s="166">
        <f t="shared" si="9"/>
        <v>1.8978397950545817E-2</v>
      </c>
      <c r="G245" s="166">
        <f t="shared" si="10"/>
        <v>1.6585100598151169E-2</v>
      </c>
    </row>
    <row r="246" spans="1:7" x14ac:dyDescent="0.25">
      <c r="A246" s="109" t="s">
        <v>697</v>
      </c>
      <c r="B246" s="109" t="s">
        <v>2684</v>
      </c>
      <c r="C246" s="167">
        <v>1.88393349</v>
      </c>
      <c r="D246" s="170">
        <v>9</v>
      </c>
      <c r="F246" s="166">
        <f t="shared" si="9"/>
        <v>3.3100235394850296E-3</v>
      </c>
      <c r="G246" s="166">
        <f t="shared" si="10"/>
        <v>2.4469820554649264E-3</v>
      </c>
    </row>
    <row r="247" spans="1:7" x14ac:dyDescent="0.25">
      <c r="A247" s="109" t="s">
        <v>698</v>
      </c>
      <c r="B247" s="109" t="s">
        <v>2685</v>
      </c>
      <c r="C247" s="167">
        <v>0.65949955999999998</v>
      </c>
      <c r="D247" s="170">
        <v>4</v>
      </c>
      <c r="F247" s="166">
        <f t="shared" si="9"/>
        <v>1.1587240629604284E-3</v>
      </c>
      <c r="G247" s="166">
        <f t="shared" si="10"/>
        <v>1.0875475802066339E-3</v>
      </c>
    </row>
    <row r="248" spans="1:7" x14ac:dyDescent="0.25">
      <c r="A248" s="109" t="s">
        <v>699</v>
      </c>
      <c r="B248" s="109" t="s">
        <v>2672</v>
      </c>
      <c r="C248" s="167">
        <v>0.47252318999999998</v>
      </c>
      <c r="D248" s="170">
        <v>2</v>
      </c>
      <c r="F248" s="166">
        <f t="shared" si="9"/>
        <v>8.3021130531129152E-4</v>
      </c>
      <c r="G248" s="166">
        <f t="shared" si="10"/>
        <v>5.4377379010331697E-4</v>
      </c>
    </row>
    <row r="249" spans="1:7" x14ac:dyDescent="0.25">
      <c r="A249" s="109" t="s">
        <v>700</v>
      </c>
      <c r="B249" s="139" t="s">
        <v>99</v>
      </c>
      <c r="C249" s="167">
        <f>SUM(C241:C248)</f>
        <v>569.16014871999994</v>
      </c>
      <c r="D249" s="170">
        <f>SUM(D241:D248)</f>
        <v>3678</v>
      </c>
      <c r="F249" s="143">
        <f>SUM(F241:F248)</f>
        <v>1</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0.47252318999999998</v>
      </c>
      <c r="D252" s="170">
        <v>2</v>
      </c>
      <c r="F252" s="166">
        <f t="shared" si="11"/>
        <v>8.3021130531129152E-4</v>
      </c>
      <c r="G252" s="166">
        <f t="shared" si="12"/>
        <v>5.4377379010331697E-4</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0.33330290000000001</v>
      </c>
      <c r="E277" s="104"/>
      <c r="F277" s="104"/>
    </row>
    <row r="278" spans="1:7" x14ac:dyDescent="0.25">
      <c r="A278" s="109" t="s">
        <v>733</v>
      </c>
      <c r="B278" s="109" t="s">
        <v>734</v>
      </c>
      <c r="C278" s="143">
        <v>0.66669710000000004</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10" sqref="C10"/>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sqref="A1:B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81.141599999999997</v>
      </c>
      <c r="H75" s="24"/>
    </row>
    <row r="76" spans="1:14" x14ac:dyDescent="0.25">
      <c r="A76" s="26" t="s">
        <v>1438</v>
      </c>
      <c r="B76" s="26" t="s">
        <v>1466</v>
      </c>
      <c r="C76" s="262">
        <v>278.09010000000001</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6.5571E-4</v>
      </c>
      <c r="D82" s="257" t="str">
        <f t="shared" ref="D82:D87" si="0">IF(C82="","","ND2")</f>
        <v>ND2</v>
      </c>
      <c r="E82" s="257" t="str">
        <f t="shared" ref="E82:E87" si="1">IF(C82="","","ND2")</f>
        <v>ND2</v>
      </c>
      <c r="F82" s="257" t="str">
        <f t="shared" ref="F82:F87" si="2">IF(C82="","","ND2")</f>
        <v>ND2</v>
      </c>
      <c r="G82" s="257">
        <f t="shared" ref="G82:G87" si="3">IF(C82="","",C82)</f>
        <v>6.5571E-4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0.99934429000000002</v>
      </c>
      <c r="D87" s="257" t="str">
        <f t="shared" si="0"/>
        <v>ND2</v>
      </c>
      <c r="E87" s="257" t="str">
        <f t="shared" si="1"/>
        <v>ND2</v>
      </c>
      <c r="F87" s="257" t="str">
        <f t="shared" si="2"/>
        <v>ND2</v>
      </c>
      <c r="G87" s="257">
        <f t="shared" si="3"/>
        <v>0.99934429000000002</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F56C557B-669C-4B7F-9877-74EC67BC508E}"/>
</file>

<file path=customXml/itemProps2.xml><?xml version="1.0" encoding="utf-8"?>
<ds:datastoreItem xmlns:ds="http://schemas.openxmlformats.org/officeDocument/2006/customXml" ds:itemID="{06312C05-FFCF-41E0-8F68-3979F70927DE}"/>
</file>

<file path=customXml/itemProps3.xml><?xml version="1.0" encoding="utf-8"?>
<ds:datastoreItem xmlns:ds="http://schemas.openxmlformats.org/officeDocument/2006/customXml" ds:itemID="{87EB6F4C-5134-4DBB-8C0B-1F625BAFB0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2022-10-11T14:55:36Z</dcterms:created>
  <dcterms:modified xsi:type="dcterms:W3CDTF">2022-10-26T12:25:23Z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