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83418 AEGON SB\Reporting\2021\09\Draft\"/>
    </mc:Choice>
  </mc:AlternateContent>
  <xr:revisionPtr revIDLastSave="0" documentId="13_ncr:1_{851A2CE6-61F1-4226-8B3A-B712D102DB13}" xr6:coauthVersionLast="44" xr6:coauthVersionMax="44" xr10:uidLastSave="{00000000-0000-0000-0000-000000000000}"/>
  <bookViews>
    <workbookView xWindow="23880" yWindow="-120" windowWidth="24240" windowHeight="13140" tabRatio="879" firstSheet="6"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data'!$A$2:$G$94</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292" i="8"/>
  <c r="D292" i="8"/>
  <c r="F292" i="8"/>
  <c r="C293" i="8"/>
  <c r="D293" i="8"/>
  <c r="C300" i="8"/>
  <c r="D300" i="8"/>
  <c r="D290" i="8"/>
  <c r="C290" i="8"/>
  <c r="F203" i="8" l="1"/>
  <c r="F101" i="8"/>
  <c r="F105" i="8"/>
  <c r="F93" i="8"/>
  <c r="F94" i="8"/>
  <c r="F95" i="8"/>
  <c r="F96" i="8"/>
  <c r="F97" i="8"/>
  <c r="F98" i="8"/>
  <c r="F99" i="8"/>
  <c r="F103" i="8"/>
  <c r="G105" i="8"/>
  <c r="G103" i="8"/>
  <c r="G101" i="8"/>
  <c r="G98" i="8"/>
  <c r="G96" i="8"/>
  <c r="G94" i="8"/>
  <c r="G104" i="8"/>
  <c r="G102" i="8"/>
  <c r="G99" i="8"/>
  <c r="G97" i="8"/>
  <c r="G95" i="8"/>
  <c r="G93" i="8"/>
  <c r="F130" i="8"/>
  <c r="F131" i="8"/>
  <c r="F132" i="8"/>
  <c r="F133" i="8"/>
  <c r="F134" i="8"/>
  <c r="F135" i="8"/>
  <c r="F156" i="8"/>
  <c r="F157" i="8"/>
  <c r="F158" i="8"/>
  <c r="F159" i="8"/>
  <c r="F160" i="8"/>
  <c r="F161" i="8"/>
  <c r="F180" i="8"/>
  <c r="F182" i="8"/>
  <c r="F184" i="8"/>
  <c r="F186" i="8"/>
  <c r="F209" i="8"/>
  <c r="F211" i="8"/>
  <c r="F213" i="8"/>
  <c r="F215" i="8"/>
  <c r="F233" i="9"/>
  <c r="F232" i="9"/>
  <c r="F231" i="9"/>
  <c r="F230" i="9"/>
  <c r="F229" i="9"/>
  <c r="F228" i="9"/>
  <c r="G250" i="9"/>
  <c r="G252" i="9"/>
  <c r="G254" i="9"/>
  <c r="G476" i="9"/>
  <c r="G478" i="9"/>
  <c r="G480" i="9"/>
  <c r="F41" i="10"/>
  <c r="F39" i="10"/>
  <c r="F42" i="10" s="1"/>
  <c r="G158" i="11"/>
  <c r="G160" i="11"/>
  <c r="G162" i="11"/>
  <c r="F59" i="8"/>
  <c r="F61" i="8"/>
  <c r="F79" i="8"/>
  <c r="F102" i="8"/>
  <c r="G130" i="8"/>
  <c r="G131" i="8"/>
  <c r="G132" i="8"/>
  <c r="G133" i="8"/>
  <c r="G134" i="8"/>
  <c r="G135" i="8"/>
  <c r="G156" i="8"/>
  <c r="G157" i="8"/>
  <c r="G158" i="8"/>
  <c r="G159" i="8"/>
  <c r="G160" i="8"/>
  <c r="G161" i="8"/>
  <c r="F175" i="8"/>
  <c r="F179" i="8" s="1"/>
  <c r="F178" i="8"/>
  <c r="F181" i="8"/>
  <c r="F183" i="8"/>
  <c r="F185" i="8"/>
  <c r="F194" i="8"/>
  <c r="F196" i="8"/>
  <c r="F198" i="8"/>
  <c r="F200" i="8"/>
  <c r="F202" i="8"/>
  <c r="F204" i="8"/>
  <c r="F206" i="8"/>
  <c r="F207" i="8"/>
  <c r="F210" i="8"/>
  <c r="F212" i="8"/>
  <c r="F17" i="22"/>
  <c r="F18" i="19"/>
  <c r="F17" i="19"/>
  <c r="F16" i="19"/>
  <c r="F16" i="9"/>
  <c r="F18" i="9"/>
  <c r="F20" i="9"/>
  <c r="F22" i="9"/>
  <c r="F24" i="9"/>
  <c r="F26" i="9"/>
  <c r="G228" i="9"/>
  <c r="G230" i="9"/>
  <c r="G251" i="9"/>
  <c r="G253" i="9"/>
  <c r="G454" i="9"/>
  <c r="G456" i="9"/>
  <c r="G477" i="9"/>
  <c r="G479" i="9"/>
  <c r="F40" i="10"/>
  <c r="G159" i="11"/>
  <c r="G161" i="11"/>
  <c r="G180" i="11"/>
  <c r="G182" i="11"/>
  <c r="G16" i="19"/>
  <c r="G18" i="19"/>
  <c r="G593" i="19"/>
  <c r="G591"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208" i="8" l="1"/>
  <c r="F100" i="8"/>
  <c r="G595" i="19"/>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<sst xmlns="http://schemas.openxmlformats.org/spreadsheetml/2006/main" count="3702" uniqueCount="2676">
  <si>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</si>
  <si>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</si>
  <si>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</si>
  <si>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</si>
  <si>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</si>
  <si>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</si>
  <si>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</si>
  <si>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</si>
  <si>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</si>
  <si>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</si>
  <si>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</si>
  <si>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</si>
  <si>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</si>
  <si>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</si>
  <si>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</si>
  <si>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</si>
  <si>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</si>
  <si>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</si>
  <si>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</si>
  <si>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</si>
  <si>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</si>
  <si>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</si>
  <si>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</si>
  <si>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</si>
  <si>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</si>
  <si>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</si>
  <si>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</si>
  <si>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</si>
  <si>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</si>
  <si>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</si>
  <si>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</si>
  <si>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</si>
  <si>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</si>
  <si>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</si>
  <si>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</si>
  <si>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</si>
  <si>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</si>
  <si>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</si>
  <si>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</si>
  <si>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</si>
  <si>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</si>
  <si>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</si>
  <si>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</si>
  <si>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</si>
  <si>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</si>
  <si>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</si>
  <si>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</si>
  <si>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</si>
  <si>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</si>
  <si>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</si>
  <si>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</si>
  <si>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</si>
  <si>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</si>
  <si>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</si>
  <si>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</si>
  <si>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</si>
  <si>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</si>
  <si>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</si>
  <si>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</si>
  <si>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</si>
  <si>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</si>
  <si>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</si>
  <si>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</si>
  <si>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</si>
  <si>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</si>
  <si>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</si>
  <si>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</si>
  <si>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</si>
  <si>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</si>
  <si>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</si>
  <si>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</si>
  <si>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</si>
  <si>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</si>
  <si>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</si>
  <si>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</si>
  <si>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</si>
  <si>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</si>
  <si>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</si>
  <si>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</si>
  <si>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</si>
  <si>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</si>
  <si>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</si>
  <si>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</si>
  <si>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</si>
  <si>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</si>
  <si>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</si>
  <si>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</si>
  <si>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</si>
  <si>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</si>
  <si>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</si>
  <si>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</si>
  <si>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</si>
  <si>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</si>
  <si>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</si>
  <si>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</si>
  <si>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</si>
  <si>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</si>
  <si>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</si>
  <si>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</si>
  <si>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</si>
  <si>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</si>
  <si>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</si>
  <si>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</si>
  <si>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</si>
  <si>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</si>
  <si>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</si>
  <si>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</si>
  <si>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</si>
  <si>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</si>
  <si>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</si>
  <si>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</si>
  <si>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</si>
  <si>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</si>
  <si>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</si>
  <si>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</si>
  <si>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</si>
  <si>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</si>
  <si>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</si>
  <si>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</si>
  <si>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</si>
  <si>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</si>
  <si>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</si>
  <si>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</si>
  <si>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</si>
  <si>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</si>
  <si>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</si>
  <si>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</si>
  <si>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</si>
  <si>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</si>
  <si>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</si>
  <si>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</si>
  <si>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</si>
  <si>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</si>
  <si>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</si>
  <si>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</si>
  <si>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</si>
  <si>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</si>
  <si>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</si>
  <si>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</si>
  <si>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</si>
  <si>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</si>
  <si>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</si>
  <si>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</si>
  <si>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</si>
  <si>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</si>
  <si>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</si>
  <si>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</si>
  <si>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</si>
  <si>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</si>
  <si>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</si>
  <si>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</si>
  <si>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</si>
  <si>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</si>
  <si>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</si>
  <si>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</si>
  <si>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</si>
  <si>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</si>
  <si>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</si>
  <si>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</si>
  <si>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</si>
  <si>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</si>
  <si>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</si>
  <si>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</si>
  <si>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</si>
  <si>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</si>
  <si>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</si>
  <si>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</si>
  <si>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</si>
  <si>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</si>
  <si>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</si>
  <si>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</si>
  <si>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</si>
  <si>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</si>
  <si>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</si>
  <si>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</si>
  <si>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</si>
  <si>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</si>
  <si>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</si>
  <si>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</si>
  <si>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</si>
  <si>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</si>
  <si>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</si>
  <si>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</si>
  <si>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</si>
  <si>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</si>
  <si>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</si>
  <si>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</si>
  <si>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</si>
  <si>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</si>
  <si>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</si>
  <si>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</si>
  <si>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</si>
  <si>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</si>
  <si>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</si>
  <si>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</si>
  <si>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</si>
  <si>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</si>
  <si>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</si>
  <si>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</si>
  <si>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</si>
  <si>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</si>
  <si>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</si>
  <si>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</si>
  <si>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</si>
  <si>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</si>
  <si>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</si>
  <si>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</si>
  <si>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</si>
  <si>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</si>
  <si>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</si>
  <si>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</si>
  <si>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</si>
  <si>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</si>
  <si>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</si>
  <si>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</si>
  <si>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</si>
  <si>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</si>
  <si>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</si>
  <si>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</si>
  <si>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</si>
  <si>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</si>
  <si>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</si>
  <si>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</si>
  <si>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</si>
  <si>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</si>
  <si>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</si>
  <si>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</si>
  <si>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</si>
  <si>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</si>
  <si>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</si>
  <si>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</si>
  <si>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</si>
  <si>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</si>
  <si>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</si>
  <si>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</si>
  <si>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</si>
  <si>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</si>
  <si>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</si>
  <si>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</si>
  <si>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</si>
  <si>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</si>
  <si>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</si>
  <si>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</si>
  <si>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</si>
  <si>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</si>
  <si>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</si>
  <si>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</si>
  <si>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</si>
  <si>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</si>
  <si>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</si>
  <si>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</si>
  <si>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</si>
  <si>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</si>
  <si>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</si>
  <si>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</si>
  <si>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</si>
  <si>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</si>
  <si>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</si>
  <si>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</si>
  <si>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</si>
  <si>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</si>
  <si>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</si>
  <si>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</si>
  <si>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</si>
  <si>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</si>
  <si>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</si>
  <si>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</si>
  <si>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</si>
  <si>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</si>
  <si>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</si>
  <si>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</si>
  <si>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</si>
  <si>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</si>
  <si>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</si>
  <si>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</si>
  <si>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</si>
  <si>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</si>
  <si>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</si>
  <si>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</si>
  <si>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</si>
  <si>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</si>
  <si>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</si>
  <si>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</si>
  <si>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</si>
  <si>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</si>
  <si>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</si>
  <si>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</si>
  <si>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</si>
  <si>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</si>
  <si>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</si>
  <si>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</si>
  <si>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</si>
  <si>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</si>
  <si>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</si>
  <si>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</si>
  <si>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</si>
  <si>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</si>
  <si>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</si>
  <si>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</si>
  <si>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</si>
  <si>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</si>
  <si>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</si>
  <si>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</si>
  <si>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</si>
  <si>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</si>
  <si>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</si>
  <si>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</si>
  <si>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</si>
  <si>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</si>
  <si>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</si>
  <si>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</si>
  <si>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</si>
  <si>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</si>
  <si>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</si>
  <si>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</si>
  <si>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</si>
  <si>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</si>
  <si>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</si>
  <si>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</si>
  <si>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</si>
  <si>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</si>
  <si>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</si>
  <si>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</si>
  <si>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</si>
  <si>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</si>
  <si>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</si>
  <si>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</si>
  <si>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</si>
  <si>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</si>
  <si>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</si>
  <si>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</si>
  <si>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</si>
  <si>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</si>
  <si>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</si>
  <si>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</si>
  <si>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</si>
  <si>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</si>
  <si>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</si>
  <si>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</si>
  <si>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</si>
  <si>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</si>
  <si>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</si>
  <si>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</si>
  <si>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</si>
  <si>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</si>
  <si>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</si>
  <si>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</si>
  <si>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</si>
  <si>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</si>
  <si>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</si>
  <si>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</si>
  <si>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</si>
  <si>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</si>
  <si>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</si>
  <si>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</si>
  <si>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</si>
  <si>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</si>
  <si>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</si>
  <si>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</si>
  <si>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</si>
  <si>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</si>
  <si>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</si>
  <si>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</si>
  <si>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</si>
  <si>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</si>
  <si>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</si>
  <si>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</si>
  <si>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</si>
  <si>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</si>
  <si>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</si>
  <si>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</si>
  <si>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</si>
  <si>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</si>
  <si>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</si>
  <si>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</si>
  <si>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</si>
  <si>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</si>
  <si>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</si>
  <si>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</si>
  <si>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</si>
  <si>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</si>
  <si>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</si>
  <si>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</si>
  <si>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</si>
  <si>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</si>
  <si>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</si>
  <si>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</si>
  <si>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</si>
  <si>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</si>
  <si>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</si>
  <si>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</si>
  <si>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</si>
  <si>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</si>
  <si>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</si>
  <si>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</si>
  <si>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</si>
  <si>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</si>
  <si>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</si>
  <si>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</si>
  <si>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</si>
  <si>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</si>
  <si>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</si>
  <si>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</si>
  <si>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</si>
  <si>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</si>
  <si>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</si>
  <si>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</si>
  <si>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</si>
  <si>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</si>
  <si>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</si>
  <si>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</si>
  <si>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</si>
  <si>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</si>
  <si>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</si>
  <si>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</si>
  <si>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</si>
  <si>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</si>
  <si>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</si>
  <si>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</si>
  <si>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</si>
  <si>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</si>
  <si>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</si>
  <si>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</si>
  <si>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</si>
  <si>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</si>
  <si>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</si>
  <si>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</si>
  <si>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</si>
  <si>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</si>
  <si>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</si>
  <si>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</si>
  <si>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</si>
  <si>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</si>
  <si>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</si>
  <si>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</si>
  <si>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</si>
  <si>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</si>
  <si>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</si>
  <si>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</si>
  <si>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</si>
  <si>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</si>
  <si>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</si>
  <si>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</si>
  <si>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</si>
  <si>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</si>
  <si>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</si>
  <si>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</si>
  <si>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</si>
  <si>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</si>
  <si>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</si>
  <si>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</si>
  <si>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</si>
  <si>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</si>
  <si>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</si>
  <si>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</si>
  <si>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</si>
  <si>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</si>
  <si>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</si>
  <si>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</si>
  <si>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</si>
  <si>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</si>
  <si>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</si>
  <si>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</si>
  <si>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</si>
  <si>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</si>
  <si>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</si>
  <si>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</si>
  <si>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</si>
  <si>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</si>
  <si>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</si>
  <si>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</si>
  <si>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</si>
  <si>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</si>
  <si>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</si>
  <si>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</si>
  <si>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</si>
  <si>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</si>
  <si>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</si>
  <si>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</si>
  <si>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</si>
  <si>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</si>
  <si>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</si>
  <si>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</si>
  <si>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</si>
  <si>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</si>
  <si>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</si>
  <si>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</si>
  <si>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</si>
  <si>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</si>
  <si>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</si>
  <si>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</si>
  <si>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</si>
  <si>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</si>
  <si>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</si>
  <si>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</si>
  <si>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</si>
  <si>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</si>
  <si>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</si>
  <si>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</si>
  <si>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</si>
  <si>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</si>
  <si>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</si>
  <si>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</si>
  <si>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</si>
  <si>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</si>
  <si>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</si>
  <si>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</si>
  <si>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</si>
  <si>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</si>
  <si>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</si>
  <si>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</si>
  <si>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</si>
  <si>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</si>
  <si>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</si>
  <si>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</si>
  <si>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</si>
  <si>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</si>
  <si>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</si>
  <si>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</si>
  <si>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</si>
  <si>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</si>
  <si>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</si>
  <si>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</si>
  <si>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</si>
  <si>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</si>
  <si>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</si>
  <si>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</si>
  <si>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</si>
  <si>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</si>
  <si>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</si>
  <si>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</si>
  <si>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</si>
  <si>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</si>
  <si>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</si>
  <si>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</si>
  <si>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</si>
  <si>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</si>
  <si>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</si>
  <si>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</si>
  <si>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</si>
  <si>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</si>
  <si>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</si>
  <si>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</si>
  <si>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</si>
  <si>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</si>
  <si>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</si>
  <si>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</si>
  <si>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</si>
  <si>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</si>
  <si>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</si>
  <si>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</si>
  <si>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</si>
  <si>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</si>
  <si>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</si>
  <si>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</si>
  <si>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</si>
  <si>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</si>
  <si>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</si>
  <si>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</si>
  <si>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</si>
  <si>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</si>
  <si>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</si>
  <si>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</si>
  <si>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</si>
  <si>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</si>
  <si>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</si>
  <si>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</si>
  <si>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</si>
  <si>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</si>
  <si>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</si>
  <si>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</si>
  <si>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</si>
  <si>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</si>
  <si>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</si>
  <si>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</si>
  <si>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</si>
  <si>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</si>
  <si>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</si>
  <si>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</si>
  <si>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</si>
  <si>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</si>
  <si>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</si>
  <si>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</si>
  <si>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</si>
  <si>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</si>
  <si>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</si>
  <si>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</si>
  <si>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</si>
  <si>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</si>
  <si>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</si>
  <si>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</si>
  <si>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</si>
  <si>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</si>
  <si>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</si>
  <si>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</si>
  <si>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</si>
  <si>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</si>
  <si>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</si>
  <si>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</si>
  <si>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</si>
  <si>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</si>
  <si>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</si>
  <si>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</si>
  <si>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</si>
  <si>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</si>
  <si>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</si>
  <si>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</si>
  <si>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</si>
  <si>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</si>
  <si>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</si>
  <si>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</si>
  <si>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</si>
  <si>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</si>
  <si>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</si>
  <si>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</si>
  <si>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</si>
  <si>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</si>
  <si>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</si>
  <si>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</si>
  <si>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</si>
  <si>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</si>
  <si>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</si>
  <si>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</si>
  <si>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</si>
  <si>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</si>
  <si>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</si>
  <si>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</si>
  <si>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</si>
  <si>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</si>
  <si>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</si>
  <si>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</si>
  <si>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</si>
  <si>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</si>
  <si>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</si>
  <si>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</si>
  <si>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</si>
  <si>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</si>
  <si>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</si>
  <si>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</si>
  <si>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</si>
  <si>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</si>
  <si>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</si>
  <si>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</si>
  <si>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</si>
  <si>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</si>
  <si>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</si>
  <si>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</si>
  <si>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</si>
  <si>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</si>
  <si>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</si>
  <si>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</si>
  <si>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</si>
  <si>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</si>
  <si>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</si>
  <si>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</si>
  <si>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</si>
  <si>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</si>
  <si>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</si>
  <si>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</si>
  <si>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</si>
  <si>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</si>
  <si>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</si>
  <si>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</si>
  <si>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</si>
  <si>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</si>
  <si>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</si>
  <si>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</si>
  <si>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</si>
  <si>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</si>
  <si>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</si>
  <si>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</si>
  <si>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</si>
  <si>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</si>
  <si>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</si>
  <si>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</si>
  <si>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</si>
  <si>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</si>
  <si>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</si>
  <si>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</si>
  <si>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</si>
  <si>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</si>
  <si>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</si>
  <si>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</si>
  <si>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</si>
  <si>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</si>
  <si>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</si>
  <si>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</si>
  <si>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</si>
  <si>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</si>
  <si>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</si>
  <si>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</si>
  <si>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</si>
  <si>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</si>
  <si>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</si>
  <si>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</si>
  <si>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</si>
  <si>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</si>
  <si>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</si>
  <si>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</si>
  <si>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</si>
  <si>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</si>
  <si>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</si>
  <si>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</si>
  <si>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</si>
  <si>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</si>
  <si>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</si>
  <si>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</si>
  <si>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</si>
  <si>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</si>
  <si>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</si>
  <si>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</si>
  <si>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</si>
  <si>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</si>
  <si>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</si>
  <si>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</si>
  <si>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</si>
  <si>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</si>
  <si>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</si>
  <si>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</si>
  <si>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</si>
  <si>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</si>
  <si>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</si>
  <si>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</si>
  <si>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</si>
  <si>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</si>
  <si>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</si>
  <si>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</si>
  <si>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</si>
  <si>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</si>
  <si>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</si>
  <si>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</si>
  <si>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</si>
  <si>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</si>
  <si>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</si>
  <si>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</si>
  <si>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</si>
  <si>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</si>
  <si>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</si>
  <si>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</si>
  <si>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</si>
  <si>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</si>
  <si>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</si>
  <si>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</si>
  <si>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</si>
  <si>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</si>
  <si>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</si>
  <si>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</si>
  <si>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</si>
  <si>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</si>
  <si>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</si>
  <si>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</si>
  <si>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</si>
  <si>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</si>
  <si>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</si>
  <si>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</si>
  <si>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</si>
  <si>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</si>
  <si>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</si>
  <si>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</si>
  <si>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</si>
  <si>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</si>
  <si>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</si>
  <si>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</si>
  <si>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</si>
  <si>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</si>
  <si>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</si>
  <si>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</si>
  <si>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</si>
  <si>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</si>
  <si>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</si>
  <si>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</si>
  <si>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</si>
  <si>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</si>
  <si>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</si>
  <si>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</si>
  <si>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</si>
  <si>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</si>
  <si>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</si>
  <si>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</si>
  <si>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</si>
  <si>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</si>
  <si>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</si>
  <si>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</si>
  <si>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</si>
  <si>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</si>
  <si>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</si>
  <si>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</si>
  <si>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</si>
  <si>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</si>
  <si>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</si>
  <si>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</si>
  <si>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</si>
  <si>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</si>
  <si>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</si>
  <si>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</si>
  <si>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</si>
  <si>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</si>
  <si>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</si>
  <si>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</si>
  <si>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</si>
  <si>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</si>
  <si>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</si>
  <si>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</si>
  <si>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</si>
  <si>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</si>
  <si>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</si>
  <si>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</si>
  <si>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</si>
  <si>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</si>
  <si>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</si>
  <si>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</si>
  <si>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</si>
  <si>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</si>
  <si>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</si>
  <si>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</si>
  <si>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</si>
  <si>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</si>
  <si>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</si>
  <si>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</si>
  <si>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</si>
  <si>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</si>
  <si>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</si>
  <si>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</si>
  <si>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</si>
  <si>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</si>
  <si>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</si>
  <si>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</si>
  <si>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</si>
  <si>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</si>
  <si>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</si>
  <si>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</si>
  <si>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</si>
  <si>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</si>
  <si>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</si>
  <si>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</si>
  <si>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</si>
  <si>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</si>
  <si>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</si>
  <si>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</si>
  <si>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</si>
  <si>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</si>
  <si>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</si>
  <si>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</si>
  <si>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</si>
  <si>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</si>
  <si>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</si>
  <si>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</si>
  <si>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</si>
  <si>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</si>
  <si>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</si>
  <si>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</si>
  <si>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</si>
  <si>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</si>
  <si>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</si>
  <si>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</si>
  <si>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</si>
  <si>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</si>
  <si>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</si>
  <si>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</si>
  <si>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</si>
  <si>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</si>
  <si>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</si>
  <si>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</si>
  <si>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</si>
  <si>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</si>
  <si>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</si>
  <si>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</si>
  <si>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</si>
  <si>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</si>
  <si>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</si>
  <si>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</si>
  <si>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</si>
  <si>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</si>
  <si>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</si>
  <si>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</si>
  <si>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</si>
  <si>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</si>
  <si>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</si>
  <si>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</si>
  <si>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</si>
  <si>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</si>
  <si>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</si>
  <si>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</si>
  <si>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</si>
  <si>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</si>
  <si>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</si>
  <si>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</si>
  <si>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</si>
  <si>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</si>
  <si>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</si>
  <si>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</si>
  <si>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</si>
  <si>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</si>
  <si>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</si>
  <si>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</si>
  <si>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</si>
  <si>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</si>
  <si>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</si>
  <si>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</si>
  <si>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</si>
  <si>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</si>
  <si>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</si>
  <si>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</si>
  <si>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</si>
  <si>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</si>
  <si>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</si>
  <si>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</si>
  <si>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</si>
  <si>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</si>
  <si>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</si>
  <si>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</si>
  <si>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</si>
  <si>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</si>
  <si>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</si>
  <si>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</si>
  <si>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</si>
  <si>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</si>
  <si>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</si>
  <si>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</si>
  <si>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</si>
  <si>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</si>
  <si>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</si>
  <si>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</si>
  <si>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</si>
  <si>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</si>
  <si>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</si>
  <si>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</si>
  <si>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</si>
  <si>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</si>
  <si>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</si>
  <si>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</si>
  <si>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</si>
  <si>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</si>
  <si>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</si>
  <si>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</si>
  <si>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</si>
  <si>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</si>
  <si>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</si>
  <si>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</si>
  <si>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</si>
  <si>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</si>
  <si>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</si>
  <si>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</si>
  <si>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</si>
  <si>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</si>
  <si>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</si>
  <si>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</si>
  <si>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</si>
  <si>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</si>
  <si>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</si>
  <si>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</si>
  <si>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</si>
  <si>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</si>
  <si>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</si>
  <si>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</si>
  <si>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</si>
  <si>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</si>
  <si>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</si>
  <si>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</si>
  <si>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</si>
  <si>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</si>
  <si>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</si>
  <si>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</si>
  <si>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</si>
  <si>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</si>
  <si>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</si>
  <si>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</si>
  <si>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</si>
  <si>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</si>
  <si>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</si>
  <si>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</si>
  <si>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</si>
  <si>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</si>
  <si>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</si>
  <si>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</si>
  <si>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</si>
  <si>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</si>
  <si>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</si>
  <si>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</si>
  <si>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</si>
  <si>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</si>
  <si>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</si>
  <si>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</si>
  <si>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</si>
  <si>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</si>
  <si>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</si>
  <si>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</si>
  <si>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</si>
  <si>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</si>
  <si>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</si>
  <si>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</si>
  <si>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</si>
  <si>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</si>
  <si>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</si>
  <si>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</si>
  <si>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</si>
  <si>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</si>
  <si>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</si>
  <si>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</si>
  <si>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</si>
  <si>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</si>
  <si>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</si>
  <si>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</si>
  <si>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</si>
  <si>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</si>
  <si>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</si>
  <si>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</si>
  <si>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</si>
  <si>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</si>
  <si>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</si>
  <si>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</si>
  <si>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</si>
  <si>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</si>
  <si>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</si>
  <si>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</si>
  <si>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</si>
  <si>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</si>
  <si>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</si>
  <si>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</si>
  <si>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</si>
  <si>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</si>
  <si>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</si>
  <si>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</si>
  <si>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</si>
  <si>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</si>
  <si>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</si>
  <si>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</si>
  <si>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</si>
  <si>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</si>
  <si>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</si>
  <si>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</si>
  <si>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</si>
  <si>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</si>
  <si>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</si>
  <si>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</si>
  <si>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</si>
  <si>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</si>
  <si>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</si>
  <si>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</si>
  <si>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</si>
  <si>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</si>
  <si>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</si>
  <si>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</si>
  <si>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</si>
  <si>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</si>
  <si>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</si>
  <si>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</si>
  <si>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</si>
  <si>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</si>
  <si>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</si>
  <si>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</si>
  <si>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</si>
  <si>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</si>
  <si>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</si>
  <si>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</si>
  <si>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</si>
  <si>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</si>
  <si>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</si>
  <si>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</si>
  <si>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</si>
  <si>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</si>
  <si>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</si>
  <si>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</si>
  <si>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</si>
  <si>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</si>
  <si>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</si>
  <si>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</si>
  <si>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</si>
  <si>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</si>
  <si>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</si>
  <si>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</si>
  <si>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</si>
  <si>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</si>
  <si>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</si>
  <si>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</si>
  <si>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</si>
  <si>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</si>
  <si>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</si>
  <si>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</si>
  <si>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</si>
  <si>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</si>
  <si>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</si>
  <si>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</si>
  <si>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</si>
  <si>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</si>
  <si>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</si>
  <si>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</si>
  <si>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</si>
  <si>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</si>
  <si>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</si>
  <si>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</si>
  <si>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</si>
  <si>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</si>
  <si>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</si>
  <si>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</si>
  <si>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</si>
  <si>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</si>
  <si>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</si>
  <si>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</si>
  <si>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</si>
  <si>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</si>
  <si>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</si>
  <si>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</si>
  <si>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</si>
  <si>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</si>
  <si>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</si>
  <si>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</si>
  <si>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</si>
  <si>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</si>
  <si>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</si>
  <si>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</si>
  <si>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</si>
  <si>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</si>
  <si>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</si>
  <si>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</si>
  <si>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</si>
  <si>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</si>
  <si>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</si>
  <si>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</si>
  <si>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</si>
  <si>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</si>
  <si>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</si>
  <si>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</si>
  <si>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</si>
  <si>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</si>
  <si>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</si>
  <si>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</si>
  <si>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</si>
  <si>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</si>
  <si>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</si>
  <si>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</si>
  <si>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</si>
  <si>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</si>
  <si>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</si>
  <si>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</si>
  <si>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</si>
  <si>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</si>
  <si>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</si>
  <si>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</si>
  <si>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</si>
  <si>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</si>
  <si>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</si>
  <si>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</si>
  <si>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</si>
  <si>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</si>
  <si>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</si>
  <si>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</si>
  <si>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</si>
  <si>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</si>
  <si>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</si>
  <si>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</si>
  <si>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</si>
  <si>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</si>
  <si>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</si>
  <si>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</si>
  <si>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</si>
  <si>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</si>
  <si>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</si>
  <si>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</si>
  <si>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</si>
  <si>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</si>
  <si>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</si>
  <si>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</si>
  <si>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</si>
  <si>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</si>
  <si>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</si>
  <si>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</si>
  <si>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</si>
  <si>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</si>
  <si>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</si>
  <si>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</si>
  <si>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</si>
  <si>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</si>
  <si>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</si>
  <si>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</si>
  <si>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</si>
  <si>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</si>
  <si>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</si>
  <si>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</si>
  <si>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</si>
  <si>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</si>
  <si>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</si>
  <si>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</si>
  <si>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</si>
  <si>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</si>
  <si>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</si>
  <si>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</si>
  <si>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</si>
  <si>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</si>
  <si>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</si>
  <si>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</si>
  <si>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</si>
  <si>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</si>
  <si>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</si>
  <si>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</si>
  <si>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</si>
  <si>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</si>
  <si>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</si>
  <si>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</si>
  <si>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</si>
  <si>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</si>
  <si>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</si>
  <si>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</si>
  <si>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</si>
  <si>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</si>
  <si>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</si>
  <si>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</si>
  <si>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</si>
  <si>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</si>
  <si>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</si>
  <si>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</si>
  <si>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</si>
  <si>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</si>
  <si>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</si>
  <si>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</si>
  <si>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</si>
  <si>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</si>
  <si>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</si>
  <si>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</si>
  <si>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</si>
  <si>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</si>
  <si>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</si>
  <si>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</si>
  <si>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</si>
  <si>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</si>
  <si>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</si>
  <si>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</si>
  <si>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</si>
  <si>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</si>
  <si>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</si>
  <si>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</si>
  <si>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</si>
  <si>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</si>
  <si>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</si>
  <si>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</si>
  <si>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</si>
  <si>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</si>
  <si>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</si>
  <si>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</si>
  <si>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</si>
  <si>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</si>
  <si>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</si>
  <si>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</si>
  <si>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</si>
  <si>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</si>
  <si>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</si>
  <si>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</si>
  <si>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</si>
  <si>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</si>
  <si>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</si>
  <si>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</si>
  <si>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</si>
  <si>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</si>
  <si>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</si>
  <si>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</si>
  <si>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</si>
  <si>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</si>
  <si>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</si>
  <si>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</si>
  <si>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</si>
  <si>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</si>
  <si>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</si>
  <si>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</si>
  <si>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</si>
  <si>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</si>
  <si>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</si>
  <si>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</si>
  <si>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</si>
  <si>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</si>
  <si>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</si>
  <si>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</si>
  <si>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</si>
  <si>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</si>
  <si>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</si>
  <si>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</si>
  <si>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</si>
  <si>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</si>
  <si>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</si>
  <si>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</si>
  <si>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</si>
  <si>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</si>
  <si>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</si>
  <si>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</si>
  <si>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</si>
  <si>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</si>
  <si>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</si>
  <si>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</si>
  <si>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</si>
  <si>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</si>
  <si>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</si>
  <si>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</si>
  <si>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</si>
  <si>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</si>
  <si>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</si>
  <si>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</si>
  <si>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</si>
  <si>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</si>
  <si>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</si>
  <si>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</si>
  <si>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</si>
  <si>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</si>
  <si>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</si>
  <si>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</si>
  <si>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</si>
  <si>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</si>
  <si>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</si>
  <si>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</si>
  <si>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</si>
  <si>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</si>
  <si>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</si>
  <si>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</si>
  <si>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</si>
  <si>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</si>
  <si>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</si>
  <si>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</si>
  <si>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</si>
  <si>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</si>
  <si>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</si>
  <si>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</si>
  <si>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</si>
  <si>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</si>
  <si>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</si>
  <si>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</si>
  <si>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</si>
  <si>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</si>
  <si>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</si>
  <si>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</si>
  <si>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</si>
  <si>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</si>
  <si>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</si>
  <si>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</si>
  <si>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</si>
  <si>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</si>
  <si>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</si>
  <si>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</si>
  <si>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</si>
  <si>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</si>
  <si>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</si>
  <si>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</si>
  <si>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</si>
  <si>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</si>
  <si>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</si>
  <si>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</si>
  <si>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</si>
  <si>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</si>
  <si>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</si>
  <si>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</si>
  <si>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</si>
  <si>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</si>
  <si>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</si>
  <si>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</si>
  <si>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</si>
  <si>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</si>
  <si>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</si>
  <si>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</si>
  <si>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</si>
  <si>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</si>
  <si>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</si>
  <si>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</si>
  <si>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</si>
  <si>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</si>
  <si>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</si>
  <si>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</si>
  <si>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</si>
  <si>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</si>
  <si>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</si>
  <si>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</si>
  <si>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</si>
  <si>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</si>
  <si>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</si>
  <si>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</si>
  <si>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</si>
  <si>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</si>
  <si>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</si>
  <si>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</si>
  <si>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</si>
  <si>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</si>
  <si>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</si>
  <si>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</si>
  <si>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</si>
  <si>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</si>
  <si>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</si>
  <si>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</si>
  <si>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</si>
  <si>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</si>
  <si>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</si>
  <si>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</si>
  <si>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</si>
  <si>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</si>
  <si>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</si>
  <si>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</si>
  <si>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</si>
  <si>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</si>
  <si>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</si>
  <si>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</si>
  <si>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</si>
  <si>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</si>
  <si>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</si>
  <si>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</si>
  <si>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</si>
  <si>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</si>
  <si>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</si>
  <si>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</si>
  <si>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</si>
  <si>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</si>
  <si>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</si>
  <si>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</si>
  <si>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</si>
  <si>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</si>
  <si>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</si>
  <si>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</si>
  <si>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</si>
  <si>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</si>
  <si>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</si>
  <si>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</si>
  <si>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</si>
  <si>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</si>
  <si>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</si>
  <si>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</si>
  <si>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</si>
  <si>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</si>
  <si>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</si>
  <si>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</si>
  <si>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</si>
  <si>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</si>
  <si>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</si>
  <si>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</si>
  <si>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</si>
  <si>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</si>
  <si>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</si>
  <si>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</si>
  <si>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</si>
  <si>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</si>
  <si>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</si>
  <si>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</si>
  <si>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</si>
  <si>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</si>
  <si>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</si>
  <si>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</si>
  <si>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</si>
  <si>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</si>
  <si>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</si>
  <si>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</si>
  <si>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</si>
  <si>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</si>
  <si>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</si>
  <si>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</si>
  <si>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</si>
  <si>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</si>
  <si>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</si>
  <si>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</si>
  <si>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</si>
  <si>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</si>
  <si>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</si>
  <si>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</si>
  <si>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</si>
  <si>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</si>
  <si>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</si>
  <si>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</si>
  <si>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</si>
  <si>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</si>
  <si>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</si>
  <si>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</si>
  <si>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</si>
  <si>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</si>
  <si>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</si>
  <si>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</si>
  <si>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</si>
  <si>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</si>
  <si>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</si>
  <si>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</si>
  <si>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</si>
  <si>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</si>
  <si>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</si>
  <si>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</si>
  <si>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</si>
  <si>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</si>
  <si>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</si>
  <si>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</si>
  <si>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</si>
  <si>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</si>
  <si>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</si>
  <si>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</si>
  <si>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</si>
  <si>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</si>
  <si>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</si>
  <si>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</si>
  <si>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</si>
  <si>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</si>
  <si>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</si>
  <si>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</si>
  <si>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</si>
  <si>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</si>
  <si>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</si>
  <si>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</si>
  <si>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</si>
  <si>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</si>
  <si>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</si>
  <si>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</si>
  <si>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</si>
  <si>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</si>
  <si>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</si>
  <si>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</si>
  <si>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</si>
  <si>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</si>
  <si>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</si>
  <si>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</si>
  <si>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</si>
  <si>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</si>
  <si>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</si>
  <si>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</si>
  <si>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</si>
  <si>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</si>
  <si>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</si>
  <si>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</si>
  <si>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</si>
  <si>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</si>
  <si>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</si>
  <si>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</si>
  <si>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</si>
  <si>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</si>
  <si>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</si>
  <si>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</si>
  <si>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</si>
  <si>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</si>
  <si>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</si>
  <si>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</si>
  <si>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</si>
  <si>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</si>
  <si>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</si>
  <si>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</si>
  <si>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</si>
  <si>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</si>
  <si>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</si>
  <si>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</si>
  <si>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</si>
  <si>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</si>
  <si>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</si>
  <si>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</si>
  <si>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</si>
  <si>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</si>
  <si>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</si>
  <si>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</si>
  <si>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</si>
  <si>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</si>
  <si>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</si>
  <si>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</si>
  <si>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</si>
  <si>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</si>
  <si>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</si>
  <si>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</si>
  <si>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</si>
  <si>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</si>
  <si>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</si>
  <si>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</si>
  <si>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</si>
  <si>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</si>
  <si>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</si>
  <si>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</si>
  <si>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</si>
  <si>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</si>
  <si>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</si>
  <si>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</si>
  <si>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</si>
  <si>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</si>
  <si>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</si>
  <si>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</si>
  <si>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</si>
  <si>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</si>
  <si>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</si>
  <si>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</si>
  <si>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</si>
  <si>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</si>
  <si>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</si>
  <si>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</si>
  <si>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</si>
  <si>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</si>
  <si>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</si>
  <si>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</si>
  <si>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</si>
  <si>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</si>
  <si>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</si>
  <si>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</si>
  <si>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</si>
  <si>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</si>
  <si>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</si>
  <si>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</si>
  <si>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</si>
  <si>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</si>
  <si>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</si>
  <si>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</si>
  <si>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</si>
  <si>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</si>
  <si>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</si>
  <si>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</si>
  <si>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</si>
  <si>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</si>
  <si>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</si>
  <si>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</si>
  <si>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</si>
  <si>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</si>
  <si>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</si>
  <si>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</si>
  <si>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</si>
  <si>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</si>
  <si>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</si>
  <si>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</si>
  <si>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</si>
  <si>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</si>
  <si>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</si>
  <si>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</si>
  <si>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</si>
  <si>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</si>
  <si>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</si>
  <si>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</si>
  <si>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</si>
  <si>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</si>
  <si>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</si>
  <si>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</si>
  <si>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</si>
  <si>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</si>
  <si>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</si>
  <si>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</si>
  <si>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</si>
  <si>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</si>
  <si>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</si>
  <si>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</si>
  <si>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</si>
  <si>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</si>
  <si>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</si>
  <si>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</si>
  <si>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</si>
  <si>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</si>
  <si>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</si>
  <si>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</si>
  <si>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</si>
  <si>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</si>
  <si>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</si>
  <si>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</si>
  <si>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</si>
  <si>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</si>
  <si>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</si>
  <si>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</si>
  <si>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</si>
  <si>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</si>
  <si>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</si>
  <si>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</si>
  <si>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</si>
  <si>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</si>
  <si>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</si>
  <si>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</si>
  <si>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</si>
  <si>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</si>
  <si>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</si>
  <si>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</si>
  <si>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</si>
  <si>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</si>
  <si>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</si>
  <si>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</si>
  <si>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</si>
  <si>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</si>
  <si>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</si>
  <si>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</si>
  <si>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</si>
  <si>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</si>
  <si>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</si>
  <si>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</si>
  <si>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</si>
  <si>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</si>
  <si>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</si>
  <si>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</si>
  <si>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</si>
  <si>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</si>
  <si>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</si>
  <si>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</si>
  <si>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</si>
  <si>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</si>
  <si>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</si>
  <si>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</si>
  <si>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</si>
  <si>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</si>
  <si>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</si>
  <si>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</si>
  <si>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</si>
  <si>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</si>
  <si>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</si>
  <si>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</si>
  <si>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</si>
  <si>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</si>
  <si>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</si>
  <si>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</si>
  <si>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</si>
  <si>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</si>
  <si>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</si>
  <si>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</si>
  <si>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</si>
  <si>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</si>
  <si>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</si>
  <si>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</si>
  <si>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</si>
  <si>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</si>
  <si>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</si>
  <si>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</si>
  <si>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</si>
  <si>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</si>
  <si>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</si>
  <si>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</si>
  <si>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</si>
  <si>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</si>
  <si>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</si>
  <si>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</si>
  <si>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</si>
  <si>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</si>
  <si>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</si>
  <si>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</si>
  <si>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</si>
  <si>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</si>
  <si>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</si>
  <si>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</si>
  <si>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</si>
  <si>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</si>
  <si>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</si>
  <si>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</si>
  <si>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</si>
  <si>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</si>
  <si>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</si>
  <si>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</si>
  <si>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</si>
  <si>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</si>
  <si>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</si>
  <si>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</si>
  <si>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</si>
  <si>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</si>
  <si>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</si>
  <si>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</si>
  <si>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</si>
  <si>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</si>
  <si>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</si>
  <si>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</si>
  <si>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</si>
  <si>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</si>
  <si>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</si>
  <si>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</si>
  <si>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</si>
  <si>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</si>
  <si>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</si>
  <si>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</si>
  <si>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</si>
  <si>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</si>
  <si>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</si>
  <si>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</si>
  <si>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</si>
  <si>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</si>
  <si>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</si>
  <si>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</si>
  <si>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</si>
  <si>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</si>
  <si>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</si>
  <si>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</si>
  <si>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</si>
  <si>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</si>
  <si>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</si>
  <si>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</si>
  <si>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</si>
  <si>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</si>
  <si>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</si>
  <si>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</si>
  <si>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</si>
  <si>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</si>
  <si>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</si>
  <si>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</si>
  <si>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</si>
  <si>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</si>
  <si>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</si>
  <si>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</si>
  <si>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</si>
  <si>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</si>
  <si>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</si>
  <si>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</si>
  <si>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</si>
  <si>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</si>
  <si>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</si>
  <si>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</si>
  <si>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</si>
  <si>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</si>
  <si>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</si>
  <si>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</si>
  <si>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</si>
  <si>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</si>
  <si>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</si>
  <si>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</si>
  <si>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</si>
  <si>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</si>
  <si>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</si>
  <si>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</si>
  <si>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</si>
  <si>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</si>
  <si>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</si>
  <si>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</si>
  <si>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</si>
  <si>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</si>
  <si>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</si>
  <si>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</si>
  <si>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</si>
  <si>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</si>
  <si>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</si>
  <si>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</si>
  <si>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</si>
  <si>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</si>
  <si>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</si>
  <si>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</si>
  <si>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</si>
  <si>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</si>
  <si>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</si>
  <si>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</si>
  <si>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</si>
  <si>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</si>
  <si>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</si>
  <si>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</si>
  <si>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</si>
  <si>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</si>
  <si>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</si>
  <si>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</si>
  <si>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</si>
  <si>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</si>
  <si>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</si>
  <si>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</si>
  <si>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</si>
  <si>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</si>
  <si>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</si>
  <si>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</si>
  <si>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</si>
  <si>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</si>
  <si>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</si>
  <si>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</si>
  <si>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</si>
  <si>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</si>
  <si>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</si>
  <si>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</si>
  <si>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</si>
  <si>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</si>
  <si>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</si>
  <si>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</si>
  <si>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</si>
  <si>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</si>
  <si>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</si>
  <si>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</si>
  <si>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</si>
  <si>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</si>
  <si>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</si>
  <si>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</si>
  <si>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</si>
  <si>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</si>
  <si>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</si>
  <si>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</si>
  <si>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</si>
  <si>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</si>
  <si>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</si>
  <si>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</si>
  <si>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</si>
  <si>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</si>
  <si>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</si>
  <si>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</si>
  <si>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</si>
  <si>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</si>
  <si>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</si>
  <si>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</si>
  <si>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</si>
  <si>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</si>
  <si>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</si>
  <si>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</si>
  <si>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</si>
  <si>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</si>
  <si>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</si>
  <si>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</si>
  <si>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</si>
  <si>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</si>
  <si>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</si>
  <si>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</si>
  <si>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</si>
  <si>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</si>
  <si>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</si>
  <si>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</si>
  <si>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</si>
  <si>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</si>
  <si>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</si>
  <si>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</si>
  <si>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</si>
  <si>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</si>
  <si>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</si>
  <si>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</si>
  <si>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</si>
  <si>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</si>
  <si>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</si>
  <si>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</si>
  <si>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</si>
  <si>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</si>
  <si>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</si>
  <si>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</si>
  <si>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</si>
  <si>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</si>
  <si>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</si>
  <si>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</si>
  <si>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</si>
  <si>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</si>
  <si>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</si>
  <si>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</si>
  <si>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</si>
  <si>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</si>
  <si>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</si>
  <si>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</si>
  <si>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</si>
  <si>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</si>
  <si>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</si>
  <si>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</si>
  <si>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</si>
  <si>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</si>
  <si>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</si>
  <si>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</si>
  <si>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</si>
  <si>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</si>
  <si>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</si>
  <si>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</si>
  <si>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</si>
  <si>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</si>
  <si>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</si>
  <si>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</si>
  <si>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</si>
  <si>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</si>
  <si>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</si>
  <si>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</si>
  <si>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</si>
  <si>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</si>
  <si>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</si>
  <si>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</si>
  <si>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</si>
  <si>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</si>
  <si>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</si>
  <si>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</si>
  <si>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</si>
  <si>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</si>
  <si>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</si>
  <si>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</si>
  <si>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</si>
  <si>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</si>
  <si>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</si>
  <si>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</si>
  <si>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</si>
  <si>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</si>
  <si>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</si>
  <si>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</si>
  <si>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</si>
  <si>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</si>
  <si>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</si>
  <si>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</si>
  <si>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</si>
  <si>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</si>
  <si>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</si>
  <si>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</si>
  <si>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</si>
  <si>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</si>
  <si>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</si>
  <si>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</si>
  <si>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</si>
  <si>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</si>
  <si>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</si>
  <si>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</si>
  <si>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</si>
  <si>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</si>
  <si>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</si>
  <si>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</si>
  <si>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</si>
  <si>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</si>
  <si>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</si>
  <si>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</si>
  <si>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</si>
  <si>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</si>
  <si>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</si>
  <si>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</si>
  <si>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</si>
  <si>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</si>
  <si>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</si>
  <si>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</si>
  <si>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</si>
  <si>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</si>
  <si>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</si>
  <si>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</si>
  <si>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</si>
  <si>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</si>
  <si>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</si>
  <si>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</si>
  <si>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</si>
  <si>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</si>
  <si>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</si>
  <si>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</si>
  <si>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</si>
  <si>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</si>
  <si>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</si>
  <si>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</si>
  <si>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</si>
  <si>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</si>
  <si>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</si>
  <si>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</si>
  <si>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</si>
  <si>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</si>
  <si>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</si>
  <si>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</si>
  <si>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</si>
  <si>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</si>
  <si>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</si>
  <si>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</si>
  <si>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</si>
  <si>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</si>
  <si>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</si>
  <si>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</si>
  <si>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</si>
  <si>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</si>
  <si>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</si>
  <si>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</si>
  <si>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</si>
  <si>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</si>
  <si>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</si>
  <si>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</si>
  <si>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</si>
  <si>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</si>
  <si>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</si>
  <si>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</si>
  <si>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</si>
  <si>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</si>
  <si>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</si>
  <si>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</si>
  <si>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</si>
  <si>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</si>
  <si>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</si>
  <si>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</si>
  <si>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</si>
  <si>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</si>
  <si>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</si>
  <si>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</si>
  <si>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</si>
  <si>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</si>
  <si>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</si>
  <si>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</si>
  <si>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</si>
  <si>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</si>
  <si>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</si>
  <si>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</si>
  <si>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</si>
  <si>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</si>
  <si>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</si>
  <si>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</si>
  <si>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</si>
  <si>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</si>
  <si>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</si>
  <si>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</si>
  <si>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</si>
  <si>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</si>
  <si>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</si>
  <si>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</si>
  <si>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</si>
  <si>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</si>
  <si>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</si>
  <si>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</si>
  <si>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</si>
  <si>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</si>
  <si>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</si>
  <si>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</si>
  <si>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</si>
  <si>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</si>
  <si>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</si>
  <si>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</si>
  <si>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</si>
  <si>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</si>
  <si>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</si>
  <si>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</si>
  <si>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</si>
  <si>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</si>
  <si>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</si>
  <si>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</si>
  <si>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</si>
  <si>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</si>
  <si>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</si>
  <si>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</si>
  <si>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</si>
  <si>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</si>
  <si>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</si>
  <si>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</si>
  <si>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</si>
  <si>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</si>
  <si>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</si>
  <si>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</si>
  <si>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</si>
  <si>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</si>
  <si>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</si>
  <si>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</si>
  <si>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</si>
  <si>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</si>
  <si>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</si>
  <si>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</si>
  <si>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</si>
  <si>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</si>
  <si>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</si>
  <si>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</si>
  <si>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</si>
  <si>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</si>
  <si>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</si>
  <si>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</si>
  <si>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</si>
  <si>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</si>
  <si>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</si>
  <si>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</si>
  <si>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</si>
  <si>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</si>
  <si>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</si>
  <si>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</si>
  <si>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</si>
  <si>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</si>
  <si>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</si>
  <si>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</si>
  <si>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</si>
  <si>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</si>
  <si>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</si>
  <si>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</si>
  <si>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</si>
  <si>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</si>
  <si>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</si>
  <si>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</si>
  <si>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</si>
  <si>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</si>
  <si>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</si>
  <si>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</si>
  <si>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</si>
  <si>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</si>
  <si>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</si>
  <si>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</si>
  <si>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</si>
  <si>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</si>
  <si>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</si>
  <si>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</si>
  <si>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</si>
  <si>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</si>
  <si>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</si>
  <si>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</si>
  <si>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</si>
  <si>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</si>
  <si>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</si>
  <si>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</si>
  <si>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</si>
  <si>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</si>
  <si>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</si>
  <si>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</si>
  <si>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</si>
  <si>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</si>
  <si>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</si>
  <si>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</si>
  <si>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</si>
  <si>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</si>
  <si>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</si>
  <si>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</si>
  <si>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</si>
  <si>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</si>
  <si>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</si>
  <si>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</si>
  <si>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</si>
  <si>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</si>
  <si>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</si>
  <si>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</si>
  <si>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</si>
  <si>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</si>
  <si>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</si>
  <si>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</si>
  <si>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</si>
  <si>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</si>
  <si>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</si>
  <si>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</si>
  <si>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</si>
  <si>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</si>
  <si>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</si>
  <si>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</si>
  <si>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</si>
  <si>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</si>
  <si>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</si>
  <si>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</si>
  <si>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</si>
  <si>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</si>
  <si>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</si>
  <si>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</si>
  <si>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</si>
  <si>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</si>
  <si>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</si>
  <si>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</si>
  <si>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</si>
  <si>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</si>
  <si>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</si>
  <si>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</si>
  <si>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</si>
  <si>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</si>
  <si>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</si>
  <si>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</si>
  <si>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</si>
  <si>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</si>
  <si>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</si>
  <si>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</si>
  <si>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</si>
  <si>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</si>
  <si>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</si>
  <si>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</si>
  <si>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</si>
  <si>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</si>
  <si>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</si>
  <si>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</si>
  <si>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</si>
  <si>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</si>
  <si>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</si>
  <si>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</si>
  <si>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</si>
  <si>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</si>
  <si>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</si>
  <si>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</si>
  <si>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</si>
  <si>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</si>
  <si>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</si>
  <si>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</si>
  <si>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</si>
  <si>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</si>
  <si>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</si>
  <si>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</si>
  <si>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</si>
  <si>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</si>
  <si>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</si>
  <si>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</si>
  <si>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</si>
  <si>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</si>
  <si>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</si>
  <si>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</si>
  <si>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</si>
  <si>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</si>
  <si>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</si>
  <si>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</si>
  <si>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</si>
  <si>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</si>
  <si>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</si>
  <si>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</si>
  <si>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</si>
  <si>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</si>
  <si>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</si>
  <si>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</si>
  <si>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</si>
  <si>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</si>
  <si>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</si>
  <si>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</si>
  <si>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</si>
  <si>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</si>
  <si>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</si>
  <si>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</si>
  <si>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</si>
  <si>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</si>
  <si>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</si>
  <si>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</si>
  <si>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</si>
  <si>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</si>
  <si>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</si>
  <si>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</si>
  <si>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</si>
  <si>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</si>
  <si>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</si>
  <si>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</si>
  <si>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</si>
  <si>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</si>
  <si>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</si>
  <si>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</si>
  <si>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</si>
  <si>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</si>
  <si>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</si>
  <si>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</si>
  <si>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</si>
  <si>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</si>
  <si>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</si>
  <si>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</si>
  <si>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</si>
  <si>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</si>
  <si>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</si>
  <si>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</si>
  <si>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</si>
  <si>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</si>
  <si>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</si>
  <si>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</si>
  <si>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</si>
  <si>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</si>
  <si>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</si>
  <si>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</si>
  <si>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</si>
  <si>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</si>
  <si>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</si>
  <si>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</si>
  <si>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</si>
  <si>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</si>
  <si>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</si>
  <si>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</si>
  <si>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</si>
  <si>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</si>
  <si>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</si>
  <si>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</si>
  <si>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</si>
  <si>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</si>
  <si>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</si>
  <si>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</si>
  <si>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</si>
  <si>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</si>
  <si>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</si>
  <si>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</si>
  <si>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</si>
  <si>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</si>
  <si>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</si>
  <si>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</si>
  <si>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</si>
  <si>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</si>
  <si>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</si>
  <si>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</si>
  <si>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</si>
  <si>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</si>
  <si>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</si>
  <si>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</si>
  <si>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</si>
  <si>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</si>
  <si>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</si>
  <si>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</si>
  <si>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</si>
  <si>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</si>
  <si>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</si>
  <si>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</si>
  <si>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</si>
  <si>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</si>
  <si>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</si>
  <si>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</si>
  <si>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</si>
  <si>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</si>
  <si>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</si>
  <si>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</si>
  <si>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</si>
  <si>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</si>
  <si>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</si>
  <si>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</si>
  <si>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</si>
  <si>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</si>
  <si>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</si>
  <si>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</si>
  <si>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</si>
  <si>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</si>
  <si>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</si>
  <si>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</si>
  <si>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</si>
  <si>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</si>
  <si>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</si>
  <si>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</si>
  <si>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</si>
  <si>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</si>
  <si>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</si>
  <si>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</si>
  <si>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</si>
  <si>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</si>
  <si>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</si>
  <si>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</si>
  <si>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</si>
  <si>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</si>
  <si>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</si>
  <si>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</si>
  <si>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</si>
  <si>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</si>
  <si>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</si>
  <si>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</si>
  <si>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</si>
  <si>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</si>
  <si>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</si>
  <si>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</si>
  <si>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</si>
  <si>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</si>
  <si>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</si>
  <si>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</si>
  <si>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</si>
  <si>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</si>
  <si>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</si>
  <si>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</si>
  <si>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</si>
  <si>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</si>
  <si>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</si>
  <si>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</si>
  <si>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</si>
  <si>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</si>
  <si>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</si>
  <si>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</si>
  <si>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</si>
  <si>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</si>
  <si>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</si>
  <si>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</si>
  <si>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</si>
  <si>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</si>
  <si>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</si>
  <si>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</si>
  <si>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</si>
  <si>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</si>
  <si>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</si>
  <si>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</si>
  <si>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</si>
  <si>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</si>
  <si>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</si>
  <si>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</si>
  <si>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</si>
  <si>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</si>
  <si>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</si>
  <si>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</si>
  <si>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</si>
  <si>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</si>
  <si>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</si>
  <si>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</si>
  <si>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</si>
  <si>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</si>
  <si>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</si>
  <si>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</si>
  <si>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</si>
  <si>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</si>
  <si>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</si>
  <si>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</si>
  <si>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</si>
  <si>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</si>
  <si>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</si>
  <si>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</si>
  <si>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</si>
  <si>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</si>
  <si>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</si>
  <si>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</si>
  <si>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</si>
  <si>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</si>
  <si>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</si>
  <si>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</si>
  <si>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</si>
  <si>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</si>
  <si>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</si>
  <si>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</si>
  <si>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</si>
  <si>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</si>
  <si>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</si>
  <si>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</si>
  <si>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</si>
  <si>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</si>
  <si>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</si>
  <si>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</si>
  <si>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</si>
  <si>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</si>
  <si>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</si>
  <si>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</si>
  <si>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</si>
  <si>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</si>
  <si>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</si>
  <si>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</si>
  <si>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</si>
  <si>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</si>
  <si>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</si>
  <si>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</si>
  <si>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</si>
  <si>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</si>
  <si>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</si>
  <si>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</si>
  <si>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</si>
  <si>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</si>
  <si>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</si>
  <si>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</si>
  <si>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</si>
  <si>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</si>
  <si>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</si>
  <si>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</si>
  <si>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</si>
  <si>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</si>
  <si>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</si>
  <si>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</si>
  <si>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</si>
  <si>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</si>
  <si>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</si>
  <si>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</si>
  <si>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</si>
  <si>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</si>
  <si>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</si>
  <si>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</si>
  <si>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</si>
  <si>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</si>
  <si>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</si>
  <si>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</si>
  <si>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</si>
  <si>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</si>
  <si>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</si>
  <si>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</si>
  <si>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</si>
  <si>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</si>
  <si>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</si>
  <si>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</si>
  <si>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</si>
  <si>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</si>
  <si>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</si>
  <si>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</si>
  <si>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</si>
  <si>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</si>
  <si>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</si>
  <si>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</si>
  <si>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</si>
  <si>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</si>
  <si>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</si>
  <si>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</si>
  <si>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</si>
  <si>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</si>
  <si>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</si>
  <si>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</si>
  <si>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</si>
  <si>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</si>
  <si>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</si>
  <si>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</si>
  <si>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</si>
  <si>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</si>
  <si>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</si>
  <si>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</si>
  <si>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</si>
  <si>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</si>
  <si>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</si>
  <si>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</si>
  <si>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</si>
  <si>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</si>
  <si>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</si>
  <si>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</si>
  <si>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</si>
  <si>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</si>
  <si>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</si>
  <si>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</si>
  <si>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</si>
  <si>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</si>
  <si>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</si>
  <si>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</si>
  <si>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</si>
  <si>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</si>
  <si>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</si>
  <si>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</si>
  <si>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</si>
  <si>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</si>
  <si>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</si>
  <si>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</si>
  <si>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</si>
  <si>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</si>
  <si>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</si>
  <si>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</si>
  <si>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</si>
  <si>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</si>
  <si>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</si>
  <si>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</si>
  <si>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</si>
  <si>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</si>
  <si>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</si>
  <si>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</si>
  <si>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</si>
  <si>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</si>
  <si>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</si>
  <si>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</si>
  <si>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</si>
  <si>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</si>
  <si>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</si>
  <si>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</si>
  <si>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</si>
  <si>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</si>
  <si>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</si>
  <si>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</si>
  <si>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</si>
  <si>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</si>
  <si>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</si>
  <si>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</si>
  <si>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</si>
  <si>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</si>
  <si>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</si>
  <si>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</si>
  <si>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</si>
  <si>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</si>
  <si>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</si>
  <si>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</si>
  <si>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</si>
  <si>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</si>
  <si>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</si>
  <si>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</si>
  <si>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</si>
  <si>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</si>
  <si>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</si>
  <si>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</si>
  <si>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</si>
  <si>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</si>
  <si>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</si>
  <si>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</si>
  <si>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</si>
  <si>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</si>
  <si>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</si>
  <si>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</si>
  <si>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</si>
  <si>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</si>
  <si>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</si>
  <si>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</si>
  <si>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</si>
  <si>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</si>
  <si>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</si>
  <si>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</si>
  <si>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</si>
  <si>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</si>
  <si>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</si>
  <si>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</si>
  <si>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</si>
  <si>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</si>
  <si>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</si>
  <si>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</si>
  <si>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</si>
  <si>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</si>
  <si>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</si>
  <si>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</si>
  <si>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</si>
  <si>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</si>
  <si>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</si>
  <si>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</si>
  <si>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</si>
  <si>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</si>
  <si>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</si>
  <si>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</si>
  <si>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</si>
  <si>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</si>
  <si>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</si>
  <si>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</si>
  <si>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</si>
  <si>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</si>
  <si>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</si>
  <si>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</si>
  <si>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</si>
  <si>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</si>
  <si>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</si>
  <si>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</si>
  <si>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</si>
  <si>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</si>
  <si>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</si>
  <si>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</si>
  <si>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</si>
  <si>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</si>
  <si>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</si>
  <si>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</si>
  <si>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</si>
  <si>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</si>
  <si>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</si>
  <si>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</si>
  <si>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</si>
  <si>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</si>
  <si>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</si>
  <si>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</si>
  <si>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</si>
  <si>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</si>
  <si>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</si>
  <si>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</si>
  <si>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</si>
  <si>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</si>
  <si>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</si>
  <si>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</si>
  <si>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</si>
  <si>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</si>
  <si>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</si>
  <si>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</si>
  <si>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</si>
  <si>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</si>
  <si>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</si>
  <si>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</si>
  <si>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</si>
  <si>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</si>
  <si>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</si>
  <si>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</si>
  <si>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</si>
  <si>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</si>
  <si>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</si>
  <si>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01/10/2021</t>
  </si>
  <si>
    <t>Reporting Date: 26/10/2021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</si>
</sst>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66" fontId="2"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zoomScale="60" zoomScaleNormal="60" workbookViewId="0">
      <selection activeCell="E26" sqref="E26"/>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1" t="s">
        <v>1471</v>
      </c>
      <c r="B1" s="331"/>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3" t="s">
        <v>2410</v>
      </c>
      <c r="C6" s="334"/>
      <c r="D6" s="239"/>
      <c r="E6" s="185"/>
      <c r="F6" s="185"/>
      <c r="G6" s="185"/>
    </row>
    <row r="7" spans="1:7" x14ac:dyDescent="0.25">
      <c r="A7" s="290"/>
      <c r="B7" s="335" t="s">
        <v>1578</v>
      </c>
      <c r="C7" s="335"/>
      <c r="D7" s="287"/>
      <c r="E7" s="180"/>
      <c r="F7" s="180"/>
      <c r="G7" s="180"/>
    </row>
    <row r="8" spans="1:7" x14ac:dyDescent="0.25">
      <c r="A8" s="180"/>
      <c r="B8" s="336" t="s">
        <v>1579</v>
      </c>
      <c r="C8" s="337"/>
      <c r="D8" s="287"/>
      <c r="E8" s="180"/>
      <c r="F8" s="180"/>
      <c r="G8" s="180"/>
    </row>
    <row r="9" spans="1:7" x14ac:dyDescent="0.25">
      <c r="A9" s="180"/>
      <c r="B9" s="338" t="s">
        <v>1580</v>
      </c>
      <c r="C9" s="339"/>
      <c r="D9" s="287"/>
      <c r="E9" s="180"/>
      <c r="F9" s="180"/>
      <c r="G9" s="180"/>
    </row>
    <row r="10" spans="1:7" ht="15.75" thickBot="1" x14ac:dyDescent="0.3">
      <c r="A10" s="180"/>
      <c r="B10" s="340" t="s">
        <v>1581</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1578</v>
      </c>
      <c r="C14" s="332"/>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2" t="s">
        <v>1579</v>
      </c>
      <c r="C25" s="332"/>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sqref="A1:B1"/>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1471</v>
      </c>
      <c r="B1" s="347"/>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8" t="s">
        <v>2092</v>
      </c>
      <c r="F5" s="349"/>
      <c r="G5" s="247" t="s">
        <v>2091</v>
      </c>
      <c r="H5" s="237"/>
    </row>
    <row r="6" spans="1:9" x14ac:dyDescent="0.25">
      <c r="A6" s="232"/>
      <c r="B6" s="232"/>
      <c r="C6" s="232"/>
      <c r="D6" s="232"/>
      <c r="F6" s="248"/>
      <c r="G6" s="248"/>
    </row>
    <row r="7" spans="1:9" ht="18.75" customHeight="1" x14ac:dyDescent="0.25">
      <c r="A7" s="249"/>
      <c r="B7" s="333" t="s">
        <v>2122</v>
      </c>
      <c r="C7" s="334"/>
      <c r="D7" s="250"/>
      <c r="E7" s="333" t="s">
        <v>2109</v>
      </c>
      <c r="F7" s="350"/>
      <c r="G7" s="350"/>
      <c r="H7" s="334"/>
    </row>
    <row r="8" spans="1:9" ht="18.75" customHeight="1" x14ac:dyDescent="0.25">
      <c r="A8" s="232"/>
      <c r="B8" s="351" t="s">
        <v>2085</v>
      </c>
      <c r="C8" s="352"/>
      <c r="D8" s="250"/>
      <c r="E8" s="353"/>
      <c r="F8" s="354"/>
      <c r="G8" s="354"/>
      <c r="H8" s="355"/>
    </row>
    <row r="9" spans="1:9" ht="18.75" customHeight="1" x14ac:dyDescent="0.25">
      <c r="A9" s="232"/>
      <c r="B9" s="351" t="s">
        <v>2089</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2123</v>
      </c>
      <c r="F13" s="343"/>
      <c r="G13" s="344" t="s">
        <v>2124</v>
      </c>
      <c r="H13" s="345"/>
      <c r="I13" s="237"/>
    </row>
    <row r="14" spans="1:9" x14ac:dyDescent="0.25">
      <c r="A14" s="232"/>
      <c r="B14" s="253"/>
      <c r="C14" s="232"/>
      <c r="D14" s="232"/>
      <c r="E14" s="254"/>
      <c r="F14" s="254"/>
      <c r="G14" s="232"/>
      <c r="H14" s="238"/>
    </row>
    <row r="15" spans="1:9" ht="18.75" customHeight="1" x14ac:dyDescent="0.25">
      <c r="A15" s="255"/>
      <c r="B15" s="346" t="s">
        <v>2125</v>
      </c>
      <c r="C15" s="346"/>
      <c r="D15" s="346"/>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6" t="s">
        <v>2089</v>
      </c>
      <c r="C20" s="346"/>
      <c r="D20" s="346"/>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6" zoomScale="60" zoomScaleNormal="60" workbookViewId="0">
      <selection activeCell="R23" sqref="R23"/>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1968</v>
      </c>
      <c r="F6" s="324"/>
      <c r="G6" s="324"/>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2675</v>
      </c>
      <c r="G9" s="7"/>
      <c r="H9" s="7"/>
      <c r="I9" s="7"/>
      <c r="J9" s="8"/>
    </row>
    <row r="10" spans="2:10" ht="21" x14ac:dyDescent="0.25">
      <c r="B10" s="6"/>
      <c r="C10" s="7"/>
      <c r="D10" s="7"/>
      <c r="E10" s="7"/>
      <c r="F10" s="12" t="s">
        <v>2674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1472</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2411</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2519</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53" zoomScale="80" zoomScaleNormal="80" workbookViewId="0">
      <selection activeCell="C194" sqref="C19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44470</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575.39207054999997</v>
      </c>
      <c r="F38" s="42"/>
      <c r="H38" s="23"/>
      <c r="L38" s="23"/>
      <c r="M38" s="23"/>
    </row>
    <row r="39" spans="1:14" x14ac:dyDescent="0.25">
      <c r="A39" s="25" t="s">
        <v>66</v>
      </c>
      <c r="B39" s="42" t="s">
        <v>67</v>
      </c>
      <c r="C39" s="266">
        <v>500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0.150392</v>
      </c>
      <c r="E45" s="144"/>
      <c r="F45" s="144">
        <v>0</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575.39207054999997</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575.39207054999997</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16.571791999999999</v>
      </c>
      <c r="D66" s="321">
        <v>9.8639855937822265</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0.16411315000000001</v>
      </c>
      <c r="D70" s="150">
        <v>0.16501652999999999</v>
      </c>
      <c r="E70" s="21"/>
      <c r="F70" s="159">
        <f t="shared" ref="F70:F76" si="1">IF($C$77=0,"",IF(C70="[for completion]","",C70/$C$77))</f>
        <v>2.852196934920031E-4</v>
      </c>
      <c r="G70" s="159">
        <f t="shared" ref="G70:G76" si="2">IF($D$66="ND2","ND2",IF(OR(D70="ND2",D70=""),"",D70/$D$77))</f>
        <v>2.867897186039871E-4</v>
      </c>
      <c r="H70" s="23"/>
      <c r="L70" s="23"/>
      <c r="M70" s="23"/>
      <c r="N70" s="55"/>
    </row>
    <row r="71" spans="1:14" x14ac:dyDescent="0.25">
      <c r="A71" s="25" t="s">
        <v>114</v>
      </c>
      <c r="B71" s="140" t="s">
        <v>1494</v>
      </c>
      <c r="C71" s="150">
        <v>0.28919505000000001</v>
      </c>
      <c r="D71" s="150">
        <v>0.36267927</v>
      </c>
      <c r="E71" s="21"/>
      <c r="F71" s="159">
        <f t="shared" si="1"/>
        <v>5.0260520574009157E-4</v>
      </c>
      <c r="G71" s="159">
        <f t="shared" si="2"/>
        <v>6.3031676757958411E-4</v>
      </c>
      <c r="H71" s="23"/>
      <c r="L71" s="23"/>
      <c r="M71" s="23"/>
      <c r="N71" s="55"/>
    </row>
    <row r="72" spans="1:14" x14ac:dyDescent="0.25">
      <c r="A72" s="25" t="s">
        <v>115</v>
      </c>
      <c r="B72" s="139" t="s">
        <v>1495</v>
      </c>
      <c r="C72" s="150">
        <v>0.67358399000000002</v>
      </c>
      <c r="D72" s="150">
        <v>1.03385985</v>
      </c>
      <c r="E72" s="21"/>
      <c r="F72" s="159">
        <f t="shared" si="1"/>
        <v>1.1706521943483533E-3</v>
      </c>
      <c r="G72" s="159">
        <f t="shared" si="2"/>
        <v>1.7967919665833499E-3</v>
      </c>
      <c r="H72" s="23"/>
      <c r="L72" s="23"/>
      <c r="M72" s="23"/>
      <c r="N72" s="55"/>
    </row>
    <row r="73" spans="1:14" x14ac:dyDescent="0.25">
      <c r="A73" s="25" t="s">
        <v>116</v>
      </c>
      <c r="B73" s="139" t="s">
        <v>1496</v>
      </c>
      <c r="C73" s="150">
        <v>1.15255923</v>
      </c>
      <c r="D73" s="150">
        <v>2.3725018900000001</v>
      </c>
      <c r="E73" s="21"/>
      <c r="F73" s="159">
        <f t="shared" si="1"/>
        <v>2.0030850075815321E-3</v>
      </c>
      <c r="G73" s="159">
        <f t="shared" si="2"/>
        <v>4.1232787371091109E-3</v>
      </c>
      <c r="H73" s="23"/>
      <c r="L73" s="23"/>
      <c r="M73" s="23"/>
      <c r="N73" s="55"/>
    </row>
    <row r="74" spans="1:14" x14ac:dyDescent="0.25">
      <c r="A74" s="25" t="s">
        <v>117</v>
      </c>
      <c r="B74" s="139" t="s">
        <v>1497</v>
      </c>
      <c r="C74" s="150">
        <v>2.3976972999999999</v>
      </c>
      <c r="D74" s="150">
        <v>8.2964793399999994</v>
      </c>
      <c r="E74" s="21"/>
      <c r="F74" s="159">
        <f t="shared" si="1"/>
        <v>4.1670669839230026E-3</v>
      </c>
      <c r="G74" s="159">
        <f t="shared" si="2"/>
        <v>1.4418828073299037E-2</v>
      </c>
      <c r="H74" s="23"/>
      <c r="L74" s="23"/>
      <c r="M74" s="23"/>
      <c r="N74" s="55"/>
    </row>
    <row r="75" spans="1:14" x14ac:dyDescent="0.25">
      <c r="A75" s="25" t="s">
        <v>118</v>
      </c>
      <c r="B75" s="139" t="s">
        <v>1498</v>
      </c>
      <c r="C75" s="150">
        <v>39.379137350000001</v>
      </c>
      <c r="D75" s="150">
        <v>380.91339816999999</v>
      </c>
      <c r="E75" s="21"/>
      <c r="F75" s="159">
        <f t="shared" si="1"/>
        <v>6.8438790462229809E-2</v>
      </c>
      <c r="G75" s="159">
        <f t="shared" si="2"/>
        <v>0.66200668668564777</v>
      </c>
      <c r="H75" s="23"/>
      <c r="L75" s="23"/>
      <c r="M75" s="23"/>
      <c r="N75" s="55"/>
    </row>
    <row r="76" spans="1:14" x14ac:dyDescent="0.25">
      <c r="A76" s="25" t="s">
        <v>119</v>
      </c>
      <c r="B76" s="139" t="s">
        <v>1499</v>
      </c>
      <c r="C76" s="150">
        <v>531.33578448000003</v>
      </c>
      <c r="D76" s="150">
        <v>182.24813550000002</v>
      </c>
      <c r="E76" s="21"/>
      <c r="F76" s="159">
        <f t="shared" si="1"/>
        <v>0.92343258045268528</v>
      </c>
      <c r="G76" s="159">
        <f t="shared" si="2"/>
        <v>0.31673730805117717</v>
      </c>
      <c r="H76" s="23"/>
      <c r="L76" s="23"/>
      <c r="M76" s="23"/>
      <c r="N76" s="55"/>
    </row>
    <row r="77" spans="1:14" x14ac:dyDescent="0.25">
      <c r="A77" s="25" t="s">
        <v>120</v>
      </c>
      <c r="B77" s="59" t="s">
        <v>99</v>
      </c>
      <c r="C77" s="152">
        <f>SUM(C70:C76)</f>
        <v>575.39207054999997</v>
      </c>
      <c r="D77" s="152">
        <f>SUM(D70:D76)</f>
        <v>575.39207054999997</v>
      </c>
      <c r="E77" s="42"/>
      <c r="F77" s="160">
        <f>SUM(F70:F76)</f>
        <v>1</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6.5093680000000001E-2</v>
      </c>
      <c r="D79" s="152" t="str">
        <f>IF($D$66="ND2","ND2","")</f>
        <v/>
      </c>
      <c r="E79" s="42"/>
      <c r="F79" s="159">
        <f>IF($C$77=0,"",IF(C79="","",C79/$C$77))</f>
        <v>1.1312926147518667E-4</v>
      </c>
      <c r="G79" s="159" t="str">
        <f>IF($D$66="ND2","ND2",IF(OR(D79="ND2",D79=""),"",D79/$D$77))</f>
        <v/>
      </c>
      <c r="H79" s="23"/>
      <c r="L79" s="23"/>
      <c r="M79" s="23"/>
      <c r="N79" s="55"/>
    </row>
    <row r="80" spans="1:14" outlineLevel="1" x14ac:dyDescent="0.25">
      <c r="A80" s="25" t="s">
        <v>125</v>
      </c>
      <c r="B80" s="60" t="s">
        <v>126</v>
      </c>
      <c r="C80" s="152">
        <v>9.9019469999999998E-2</v>
      </c>
      <c r="D80" s="152" t="str">
        <f>IF($D$66="ND2","ND2","")</f>
        <v/>
      </c>
      <c r="E80" s="42"/>
      <c r="F80" s="159">
        <f>IF($C$77=0,"",IF(C80="","",C80/$C$77))</f>
        <v>1.7209043201681641E-4</v>
      </c>
      <c r="G80" s="159" t="str">
        <f>IF($D$66="ND2","ND2",IF(OR(D80="ND2",D80=""),"",D80/$D$77))</f>
        <v/>
      </c>
      <c r="H80" s="23"/>
      <c r="L80" s="23"/>
      <c r="M80" s="23"/>
      <c r="N80" s="55"/>
    </row>
    <row r="81" spans="1:14" outlineLevel="1" x14ac:dyDescent="0.25">
      <c r="A81" s="25" t="s">
        <v>127</v>
      </c>
      <c r="B81" s="60" t="s">
        <v>128</v>
      </c>
      <c r="C81" s="152">
        <v>0.14136024999999999</v>
      </c>
      <c r="D81" s="152" t="str">
        <f>IF($D$66="ND2","ND2","")</f>
        <v/>
      </c>
      <c r="E81" s="42"/>
      <c r="F81" s="159">
        <f>IF($C$77=0,"",IF(C81="","",C81/$C$77))</f>
        <v>2.4567639568768819E-4</v>
      </c>
      <c r="G81" s="159" t="str">
        <f>IF($D$66="ND2","ND2",IF(OR(D81="ND2",D81=""),"",D81/$D$77))</f>
        <v/>
      </c>
      <c r="H81" s="23"/>
      <c r="L81" s="23"/>
      <c r="M81" s="23"/>
      <c r="N81" s="55"/>
    </row>
    <row r="82" spans="1:14" outlineLevel="1" x14ac:dyDescent="0.25">
      <c r="A82" s="25" t="s">
        <v>129</v>
      </c>
      <c r="B82" s="60" t="s">
        <v>130</v>
      </c>
      <c r="C82" s="152">
        <v>0.14783479999999999</v>
      </c>
      <c r="D82" s="152" t="str">
        <f>IF($D$66="ND2","ND2","")</f>
        <v/>
      </c>
      <c r="E82" s="42"/>
      <c r="F82" s="159">
        <f>IF($C$77=0,"",IF(C82="","",C82/$C$77))</f>
        <v>2.5692881005240332E-4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14.666600000000001</v>
      </c>
      <c r="D89" s="359">
        <v>15.666600000000001</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c r="D94" s="150" t="str">
        <f t="shared" si="3"/>
        <v/>
      </c>
      <c r="E94" s="21"/>
      <c r="F94" s="159" t="str">
        <f t="shared" si="4"/>
        <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c r="D96" s="150" t="str">
        <f t="shared" si="3"/>
        <v/>
      </c>
      <c r="E96" s="21"/>
      <c r="F96" s="159" t="str">
        <f t="shared" si="4"/>
        <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c r="D98" s="150" t="str">
        <f t="shared" si="3"/>
        <v/>
      </c>
      <c r="E98" s="21"/>
      <c r="F98" s="159" t="str">
        <f t="shared" si="4"/>
        <v/>
      </c>
      <c r="G98" s="159" t="str">
        <f t="shared" si="5"/>
        <v/>
      </c>
      <c r="H98" s="23"/>
      <c r="L98" s="23"/>
      <c r="M98" s="23"/>
    </row>
    <row r="99" spans="1:14" x14ac:dyDescent="0.25">
      <c r="A99" s="25" t="s">
        <v>147</v>
      </c>
      <c r="B99" s="140" t="s">
        <v>1499</v>
      </c>
      <c r="C99" s="150">
        <v>500</v>
      </c>
      <c r="D99" s="150" t="str">
        <f t="shared" si="3"/>
        <v/>
      </c>
      <c r="E99" s="21"/>
      <c r="F99" s="159">
        <f t="shared" si="4"/>
        <v>1</v>
      </c>
      <c r="G99" s="159" t="str">
        <f t="shared" si="5"/>
        <v/>
      </c>
      <c r="H99" s="23"/>
      <c r="L99" s="23"/>
      <c r="M99" s="23"/>
    </row>
    <row r="100" spans="1:14" x14ac:dyDescent="0.25">
      <c r="A100" s="25" t="s">
        <v>148</v>
      </c>
      <c r="B100" s="59" t="s">
        <v>99</v>
      </c>
      <c r="C100" s="152">
        <f>SUM(C93:C99)</f>
        <v>500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575.39207054999997</v>
      </c>
      <c r="D112" s="150">
        <v>575.39207054999997</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575.39207054999997</v>
      </c>
      <c r="D129" s="150">
        <f>SUM(D112:D128)</f>
        <v>575.39207054999997</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500</v>
      </c>
      <c r="D155" s="150">
        <f>SUM(D138:D154)</f>
        <v>500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500</v>
      </c>
      <c r="D167" s="162">
        <f>SUM(D164:D166)</f>
        <v>500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1.8626300000000001E-3</v>
      </c>
      <c r="D174" s="39"/>
      <c r="E174" s="31"/>
      <c r="F174" s="159">
        <f>IF($C$179=0,"",IF(C174="[for completion]","",C174/$C$179))</f>
        <v>0.4954699254120426</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1.8966899999999999E-3</v>
      </c>
      <c r="E177" s="53"/>
      <c r="F177" s="159">
        <f>IF($C$179=0,"",IF(C177="","",C177/$C$179))</f>
        <v>0.5045300745879574</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3.75932E-3</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208">
        <v>1.8626300000000001E-3</v>
      </c>
      <c r="E193" s="50"/>
      <c r="F193" s="159">
        <f t="shared" ref="F193:F206" si="15">IF($C$208=0,"",IF(C193="[for completion]","",C193/$C$208))</f>
        <v>0.4954699254120426</v>
      </c>
      <c r="G193" s="51"/>
      <c r="H193" s="23"/>
      <c r="L193" s="23"/>
      <c r="M193" s="23"/>
      <c r="N193" s="55"/>
    </row>
    <row r="194" spans="1:14" x14ac:dyDescent="0.25">
      <c r="A194" s="25" t="s">
        <v>256</v>
      </c>
      <c r="B194" s="42" t="s">
        <v>257</v>
      </c>
      <c r="C194" s="150">
        <v>1.8966899999999999E-3</v>
      </c>
      <c r="E194" s="53"/>
      <c r="F194" s="159">
        <f t="shared" si="15"/>
        <v>0.5045300745879574</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3.75932E-3</v>
      </c>
      <c r="E207" s="53"/>
      <c r="F207" s="159">
        <f>SUM(F193:F196)</f>
        <v>1</v>
      </c>
      <c r="G207" s="53"/>
      <c r="H207" s="23"/>
      <c r="L207" s="23"/>
      <c r="M207" s="23"/>
      <c r="N207" s="55"/>
    </row>
    <row r="208" spans="1:14" x14ac:dyDescent="0.25">
      <c r="A208" s="25" t="s">
        <v>282</v>
      </c>
      <c r="B208" s="59" t="s">
        <v>99</v>
      </c>
      <c r="C208" s="152">
        <f>SUM(C193:C206)</f>
        <v>3.75932E-3</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2567</v>
      </c>
      <c r="H339" s="23"/>
      <c r="I339" s="55"/>
      <c r="J339" s="55"/>
      <c r="K339" s="55"/>
      <c r="L339" s="55"/>
      <c r="M339" s="55"/>
      <c r="N339" s="55"/>
    </row>
    <row r="340" spans="1:14" outlineLevel="1" x14ac:dyDescent="0.25">
      <c r="A340" s="25" t="s">
        <v>389</v>
      </c>
      <c r="B340" s="54" t="s">
        <v>2569</v>
      </c>
      <c r="C340" s="25" t="s">
        <v>2570</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ht="30"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topLeftCell="A280" zoomScale="80" zoomScaleNormal="80" workbookViewId="0">
      <selection activeCell="C187" sqref="C187"/>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575.39207054999997</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575.39207054999997</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3602</v>
      </c>
      <c r="D28" s="276" t="str">
        <f>IF(C28="","","ND2")</f>
        <v>ND2</v>
      </c>
      <c r="F28" s="276">
        <f>IF(C28=0,"",IF(C28="","",C28))</f>
        <v>3602</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1.09E-2</v>
      </c>
      <c r="D36" s="142" t="str">
        <f>IF(C36="","","ND2")</f>
        <v>ND2</v>
      </c>
      <c r="E36" s="170"/>
      <c r="F36" s="142">
        <f>IF(C36=0,"",C36)</f>
        <v>1.09E-2</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4.0954339999999999E-2</v>
      </c>
      <c r="D99" s="142" t="str">
        <f t="shared" ref="D99:D111" si="1">IF(C99="","","ND2")</f>
        <v>ND2</v>
      </c>
      <c r="E99" s="142"/>
      <c r="F99" s="142">
        <f t="shared" ref="F99:F111" si="2">IF(C99="","",C99)</f>
        <v>4.0954339999999999E-2</v>
      </c>
      <c r="G99" s="108"/>
    </row>
    <row r="100" spans="1:7" x14ac:dyDescent="0.25">
      <c r="A100" s="108" t="s">
        <v>546</v>
      </c>
      <c r="B100" s="129" t="s">
        <v>2577</v>
      </c>
      <c r="C100" s="142">
        <v>4.7764439999999998E-2</v>
      </c>
      <c r="D100" s="142" t="str">
        <f t="shared" si="1"/>
        <v>ND2</v>
      </c>
      <c r="E100" s="142"/>
      <c r="F100" s="142">
        <f t="shared" si="2"/>
        <v>4.7764439999999998E-2</v>
      </c>
      <c r="G100" s="108"/>
    </row>
    <row r="101" spans="1:7" x14ac:dyDescent="0.25">
      <c r="A101" s="108" t="s">
        <v>547</v>
      </c>
      <c r="B101" s="129" t="s">
        <v>2578</v>
      </c>
      <c r="C101" s="142">
        <v>3.454844E-2</v>
      </c>
      <c r="D101" s="142" t="str">
        <f t="shared" si="1"/>
        <v>ND2</v>
      </c>
      <c r="E101" s="142"/>
      <c r="F101" s="142">
        <f t="shared" si="2"/>
        <v>3.454844E-2</v>
      </c>
      <c r="G101" s="108"/>
    </row>
    <row r="102" spans="1:7" x14ac:dyDescent="0.25">
      <c r="A102" s="108" t="s">
        <v>548</v>
      </c>
      <c r="B102" s="129" t="s">
        <v>2579</v>
      </c>
      <c r="C102" s="142">
        <v>8.1588499999999994E-2</v>
      </c>
      <c r="D102" s="142" t="str">
        <f t="shared" si="1"/>
        <v>ND2</v>
      </c>
      <c r="E102" s="142"/>
      <c r="F102" s="142">
        <f t="shared" si="2"/>
        <v>8.1588499999999994E-2</v>
      </c>
      <c r="G102" s="108"/>
    </row>
    <row r="103" spans="1:7" x14ac:dyDescent="0.25">
      <c r="A103" s="108" t="s">
        <v>549</v>
      </c>
      <c r="B103" s="129" t="s">
        <v>2580</v>
      </c>
      <c r="C103" s="142">
        <v>0.13215103</v>
      </c>
      <c r="D103" s="142" t="str">
        <f t="shared" si="1"/>
        <v>ND2</v>
      </c>
      <c r="E103" s="142"/>
      <c r="F103" s="142">
        <f t="shared" si="2"/>
        <v>0.13215103</v>
      </c>
      <c r="G103" s="108"/>
    </row>
    <row r="104" spans="1:7" x14ac:dyDescent="0.25">
      <c r="A104" s="108" t="s">
        <v>550</v>
      </c>
      <c r="B104" s="129" t="s">
        <v>2581</v>
      </c>
      <c r="C104" s="142">
        <v>0.13923271000000001</v>
      </c>
      <c r="D104" s="142" t="str">
        <f t="shared" si="1"/>
        <v>ND2</v>
      </c>
      <c r="E104" s="142"/>
      <c r="F104" s="142">
        <f t="shared" si="2"/>
        <v>0.13923271000000001</v>
      </c>
      <c r="G104" s="108"/>
    </row>
    <row r="105" spans="1:7" x14ac:dyDescent="0.25">
      <c r="A105" s="108" t="s">
        <v>551</v>
      </c>
      <c r="B105" s="129" t="s">
        <v>2582</v>
      </c>
      <c r="C105" s="142">
        <v>0.18989776</v>
      </c>
      <c r="D105" s="142" t="str">
        <f t="shared" si="1"/>
        <v>ND2</v>
      </c>
      <c r="E105" s="142"/>
      <c r="F105" s="142">
        <f t="shared" si="2"/>
        <v>0.18989776</v>
      </c>
      <c r="G105" s="108"/>
    </row>
    <row r="106" spans="1:7" x14ac:dyDescent="0.25">
      <c r="A106" s="108" t="s">
        <v>552</v>
      </c>
      <c r="B106" s="129" t="s">
        <v>2583</v>
      </c>
      <c r="C106" s="142">
        <v>2.3340989999999999E-2</v>
      </c>
      <c r="D106" s="142" t="str">
        <f t="shared" si="1"/>
        <v>ND2</v>
      </c>
      <c r="E106" s="142"/>
      <c r="F106" s="142">
        <f t="shared" si="2"/>
        <v>2.3340989999999999E-2</v>
      </c>
      <c r="G106" s="108"/>
    </row>
    <row r="107" spans="1:7" x14ac:dyDescent="0.25">
      <c r="A107" s="108" t="s">
        <v>553</v>
      </c>
      <c r="B107" s="129" t="s">
        <v>2584</v>
      </c>
      <c r="C107" s="142">
        <v>0.14658992000000001</v>
      </c>
      <c r="D107" s="142" t="str">
        <f t="shared" si="1"/>
        <v>ND2</v>
      </c>
      <c r="E107" s="142"/>
      <c r="F107" s="142">
        <f t="shared" si="2"/>
        <v>0.14658992000000001</v>
      </c>
      <c r="G107" s="108"/>
    </row>
    <row r="108" spans="1:7" x14ac:dyDescent="0.25">
      <c r="A108" s="108" t="s">
        <v>554</v>
      </c>
      <c r="B108" s="129" t="s">
        <v>2585</v>
      </c>
      <c r="C108" s="142">
        <v>8.0589659999999994E-2</v>
      </c>
      <c r="D108" s="142" t="str">
        <f t="shared" si="1"/>
        <v>ND2</v>
      </c>
      <c r="E108" s="142"/>
      <c r="F108" s="142">
        <f t="shared" si="2"/>
        <v>8.0589659999999994E-2</v>
      </c>
      <c r="G108" s="108"/>
    </row>
    <row r="109" spans="1:7" x14ac:dyDescent="0.25">
      <c r="A109" s="108" t="s">
        <v>555</v>
      </c>
      <c r="B109" s="129" t="s">
        <v>2586</v>
      </c>
      <c r="C109" s="142">
        <v>6.6012550000000003E-2</v>
      </c>
      <c r="D109" s="142" t="str">
        <f t="shared" si="1"/>
        <v>ND2</v>
      </c>
      <c r="E109" s="142"/>
      <c r="F109" s="142">
        <f t="shared" si="2"/>
        <v>6.6012550000000003E-2</v>
      </c>
      <c r="G109" s="108"/>
    </row>
    <row r="110" spans="1:7" x14ac:dyDescent="0.25">
      <c r="A110" s="108" t="s">
        <v>556</v>
      </c>
      <c r="B110" s="129" t="s">
        <v>2587</v>
      </c>
      <c r="C110" s="142">
        <v>1.732966E-2</v>
      </c>
      <c r="D110" s="142" t="str">
        <f t="shared" si="1"/>
        <v>ND2</v>
      </c>
      <c r="E110" s="142"/>
      <c r="F110" s="142">
        <f t="shared" si="2"/>
        <v>1.732966E-2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0.96344107000000001</v>
      </c>
      <c r="D150" s="142" t="str">
        <f>IF(C150="","","ND2")</f>
        <v>ND2</v>
      </c>
      <c r="E150" s="143"/>
      <c r="F150" s="142">
        <f>IF(C150="","",C150)</f>
        <v>0.96344107000000001</v>
      </c>
    </row>
    <row r="151" spans="1:7" x14ac:dyDescent="0.25">
      <c r="A151" s="108" t="s">
        <v>579</v>
      </c>
      <c r="B151" s="108" t="s">
        <v>2590</v>
      </c>
      <c r="C151" s="142">
        <v>3.6558930000000003E-2</v>
      </c>
      <c r="D151" s="142" t="str">
        <f>IF(C151="","","ND2")</f>
        <v>ND2</v>
      </c>
      <c r="E151" s="143"/>
      <c r="F151" s="142">
        <f>IF(C151="","",C151)</f>
        <v>3.6558930000000003E-2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0.32387589</v>
      </c>
      <c r="D160" s="142" t="str">
        <f>IF(C160="","","ND2")</f>
        <v>ND2</v>
      </c>
      <c r="E160" s="143"/>
      <c r="F160" s="142">
        <f>IF(C160="","",C160)</f>
        <v>0.32387589</v>
      </c>
    </row>
    <row r="161" spans="1:7" x14ac:dyDescent="0.25">
      <c r="A161" s="108" t="s">
        <v>591</v>
      </c>
      <c r="B161" s="108" t="s">
        <v>592</v>
      </c>
      <c r="C161" s="142">
        <v>0.67612410999999994</v>
      </c>
      <c r="D161" s="142" t="str">
        <f>IF(C161="","","ND2")</f>
        <v>ND2</v>
      </c>
      <c r="E161" s="143"/>
      <c r="F161" s="142">
        <f>IF(C161="","",C161)</f>
        <v>0.67612410999999994</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1.4214589999999999E-2</v>
      </c>
      <c r="D170" s="142" t="str">
        <f>IF(C170="","","ND2")</f>
        <v>ND2</v>
      </c>
      <c r="E170" s="143"/>
      <c r="F170" s="142">
        <f>IF(C170="","",C170)</f>
        <v>1.4214589999999999E-2</v>
      </c>
    </row>
    <row r="171" spans="1:7" x14ac:dyDescent="0.25">
      <c r="A171" s="108" t="s">
        <v>603</v>
      </c>
      <c r="B171" s="130" t="s">
        <v>2593</v>
      </c>
      <c r="C171" s="142">
        <v>1.3803699999999999E-3</v>
      </c>
      <c r="D171" s="142" t="str">
        <f>IF(C171="","","ND2")</f>
        <v>ND2</v>
      </c>
      <c r="E171" s="143"/>
      <c r="F171" s="142">
        <f>IF(C171="","",C171)</f>
        <v>1.3803699999999999E-3</v>
      </c>
    </row>
    <row r="172" spans="1:7" x14ac:dyDescent="0.25">
      <c r="A172" s="108" t="s">
        <v>605</v>
      </c>
      <c r="B172" s="130" t="s">
        <v>2594</v>
      </c>
      <c r="C172" s="142">
        <v>1.87104E-3</v>
      </c>
      <c r="D172" s="142" t="str">
        <f>IF(C172="","","ND2")</f>
        <v>ND2</v>
      </c>
      <c r="E172" s="142"/>
      <c r="F172" s="142">
        <f>IF(C172="","",C172)</f>
        <v>1.87104E-3</v>
      </c>
    </row>
    <row r="173" spans="1:7" x14ac:dyDescent="0.25">
      <c r="A173" s="108" t="s">
        <v>607</v>
      </c>
      <c r="B173" s="130" t="s">
        <v>2595</v>
      </c>
      <c r="C173" s="142">
        <v>0.30142861999999998</v>
      </c>
      <c r="D173" s="142" t="str">
        <f>IF(C173="","","ND2")</f>
        <v>ND2</v>
      </c>
      <c r="E173" s="142"/>
      <c r="F173" s="142">
        <f>IF(C173="","",C173)</f>
        <v>0.30142861999999998</v>
      </c>
    </row>
    <row r="174" spans="1:7" x14ac:dyDescent="0.25">
      <c r="A174" s="108" t="s">
        <v>609</v>
      </c>
      <c r="B174" s="130" t="s">
        <v>2596</v>
      </c>
      <c r="C174" s="142">
        <v>0.68110537999999998</v>
      </c>
      <c r="D174" s="142" t="str">
        <f>IF(C174="","","ND2")</f>
        <v>ND2</v>
      </c>
      <c r="E174" s="142"/>
      <c r="F174" s="142">
        <f>IF(C174="","",C174)</f>
        <v>0.68110537999999998</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159.74238493892281</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0.75191430000000004</v>
      </c>
      <c r="D190" s="171">
        <v>45</v>
      </c>
      <c r="E190" s="135"/>
      <c r="F190" s="167">
        <f t="shared" ref="F190:F213" si="3">IF($C$214=0,"",IF(C190="[for completion]","",IF(C190="","",C190/$C$214)))</f>
        <v>1.3067859959927277E-3</v>
      </c>
      <c r="G190" s="167">
        <f t="shared" ref="G190:G213" si="4">IF($D$214=0,"",IF(D190="[for completion]","",IF(D190="","",D190/$D$214)))</f>
        <v>1.2493059411438089E-2</v>
      </c>
    </row>
    <row r="191" spans="1:7" x14ac:dyDescent="0.25">
      <c r="A191" s="108" t="s">
        <v>630</v>
      </c>
      <c r="B191" s="129" t="s">
        <v>2598</v>
      </c>
      <c r="C191" s="168">
        <v>5.1296409599999997</v>
      </c>
      <c r="D191" s="171">
        <v>129</v>
      </c>
      <c r="E191" s="135"/>
      <c r="F191" s="167">
        <f t="shared" si="3"/>
        <v>8.9150358903916198E-3</v>
      </c>
      <c r="G191" s="167">
        <f t="shared" si="4"/>
        <v>3.5813436979455861E-2</v>
      </c>
    </row>
    <row r="192" spans="1:7" x14ac:dyDescent="0.25">
      <c r="A192" s="108" t="s">
        <v>631</v>
      </c>
      <c r="B192" s="129" t="s">
        <v>2599</v>
      </c>
      <c r="C192" s="168">
        <v>11.357084349999999</v>
      </c>
      <c r="D192" s="171">
        <v>178</v>
      </c>
      <c r="E192" s="135"/>
      <c r="F192" s="167">
        <f t="shared" si="3"/>
        <v>1.9737992459896252E-2</v>
      </c>
      <c r="G192" s="167">
        <f t="shared" si="4"/>
        <v>4.9416990560799554E-2</v>
      </c>
    </row>
    <row r="193" spans="1:7" x14ac:dyDescent="0.25">
      <c r="A193" s="108" t="s">
        <v>632</v>
      </c>
      <c r="B193" s="129" t="s">
        <v>2600</v>
      </c>
      <c r="C193" s="168">
        <v>28.682643110000001</v>
      </c>
      <c r="D193" s="171">
        <v>321</v>
      </c>
      <c r="E193" s="135"/>
      <c r="F193" s="167">
        <f t="shared" si="3"/>
        <v>4.9848867542757601E-2</v>
      </c>
      <c r="G193" s="167">
        <f t="shared" si="4"/>
        <v>8.9117157134925046E-2</v>
      </c>
    </row>
    <row r="194" spans="1:7" x14ac:dyDescent="0.25">
      <c r="A194" s="108" t="s">
        <v>633</v>
      </c>
      <c r="B194" s="129" t="s">
        <v>2601</v>
      </c>
      <c r="C194" s="168">
        <v>129.80668790999999</v>
      </c>
      <c r="D194" s="171">
        <v>1026</v>
      </c>
      <c r="E194" s="135"/>
      <c r="F194" s="167">
        <f t="shared" si="3"/>
        <v>0.22559693564411065</v>
      </c>
      <c r="G194" s="167">
        <f t="shared" si="4"/>
        <v>0.28484175458078848</v>
      </c>
    </row>
    <row r="195" spans="1:7" x14ac:dyDescent="0.25">
      <c r="A195" s="108" t="s">
        <v>634</v>
      </c>
      <c r="B195" s="129" t="s">
        <v>2602</v>
      </c>
      <c r="C195" s="168">
        <v>185.95183415</v>
      </c>
      <c r="D195" s="171">
        <v>1066</v>
      </c>
      <c r="E195" s="135"/>
      <c r="F195" s="167">
        <f t="shared" si="3"/>
        <v>0.3231741340687127</v>
      </c>
      <c r="G195" s="167">
        <f t="shared" si="4"/>
        <v>0.29594669627984455</v>
      </c>
    </row>
    <row r="196" spans="1:7" x14ac:dyDescent="0.25">
      <c r="A196" s="108" t="s">
        <v>635</v>
      </c>
      <c r="B196" s="129" t="s">
        <v>2603</v>
      </c>
      <c r="C196" s="168">
        <v>121.72253745</v>
      </c>
      <c r="D196" s="171">
        <v>556</v>
      </c>
      <c r="E196" s="135"/>
      <c r="F196" s="167">
        <f t="shared" si="3"/>
        <v>0.21154712357027969</v>
      </c>
      <c r="G196" s="167">
        <f t="shared" si="4"/>
        <v>0.15435868961687951</v>
      </c>
    </row>
    <row r="197" spans="1:7" x14ac:dyDescent="0.25">
      <c r="A197" s="108" t="s">
        <v>636</v>
      </c>
      <c r="B197" s="129" t="s">
        <v>2604</v>
      </c>
      <c r="C197" s="168">
        <v>39.402993619999997</v>
      </c>
      <c r="D197" s="171">
        <v>146</v>
      </c>
      <c r="E197" s="135"/>
      <c r="F197" s="167">
        <f t="shared" si="3"/>
        <v>6.8480251356845837E-2</v>
      </c>
      <c r="G197" s="167">
        <f t="shared" si="4"/>
        <v>4.0533037201554691E-2</v>
      </c>
    </row>
    <row r="198" spans="1:7" x14ac:dyDescent="0.25">
      <c r="A198" s="108" t="s">
        <v>637</v>
      </c>
      <c r="B198" s="129" t="s">
        <v>2605</v>
      </c>
      <c r="C198" s="168">
        <v>19.50252192</v>
      </c>
      <c r="D198" s="171">
        <v>61</v>
      </c>
      <c r="E198" s="135"/>
      <c r="F198" s="167">
        <f t="shared" si="3"/>
        <v>3.3894318184395755E-2</v>
      </c>
      <c r="G198" s="167">
        <f t="shared" si="4"/>
        <v>1.6935036091060521E-2</v>
      </c>
    </row>
    <row r="199" spans="1:7" x14ac:dyDescent="0.25">
      <c r="A199" s="108" t="s">
        <v>638</v>
      </c>
      <c r="B199" s="129" t="s">
        <v>2606</v>
      </c>
      <c r="C199" s="168">
        <v>11.15942298</v>
      </c>
      <c r="D199" s="171">
        <v>30</v>
      </c>
      <c r="E199" s="129"/>
      <c r="F199" s="167">
        <f t="shared" si="3"/>
        <v>1.9394467791905852E-2</v>
      </c>
      <c r="G199" s="167">
        <f t="shared" si="4"/>
        <v>8.3287062742920595E-3</v>
      </c>
    </row>
    <row r="200" spans="1:7" x14ac:dyDescent="0.25">
      <c r="A200" s="108" t="s">
        <v>639</v>
      </c>
      <c r="B200" s="129" t="s">
        <v>2607</v>
      </c>
      <c r="C200" s="168">
        <v>5.09816118</v>
      </c>
      <c r="D200" s="171">
        <v>12</v>
      </c>
      <c r="E200" s="129"/>
      <c r="F200" s="167">
        <f t="shared" si="3"/>
        <v>8.8603257516684554E-3</v>
      </c>
      <c r="G200" s="167">
        <f t="shared" si="4"/>
        <v>3.3314825097168241E-3</v>
      </c>
    </row>
    <row r="201" spans="1:7" x14ac:dyDescent="0.25">
      <c r="A201" s="108" t="s">
        <v>640</v>
      </c>
      <c r="B201" s="129" t="s">
        <v>2608</v>
      </c>
      <c r="C201" s="168">
        <v>8.9559293800000006</v>
      </c>
      <c r="D201" s="171">
        <v>19</v>
      </c>
      <c r="E201" s="129"/>
      <c r="F201" s="167">
        <f t="shared" si="3"/>
        <v>1.5564916234315312E-2</v>
      </c>
      <c r="G201" s="167">
        <f t="shared" si="4"/>
        <v>5.2748473070516376E-3</v>
      </c>
    </row>
    <row r="202" spans="1:7" x14ac:dyDescent="0.25">
      <c r="A202" s="108" t="s">
        <v>641</v>
      </c>
      <c r="B202" s="129" t="s">
        <v>2609</v>
      </c>
      <c r="C202" s="168">
        <v>2.62785351</v>
      </c>
      <c r="D202" s="171">
        <v>5</v>
      </c>
      <c r="E202" s="129"/>
      <c r="F202" s="167">
        <f t="shared" si="3"/>
        <v>4.5670659094903974E-3</v>
      </c>
      <c r="G202" s="167">
        <f t="shared" si="4"/>
        <v>1.3881177123820101E-3</v>
      </c>
    </row>
    <row r="203" spans="1:7" x14ac:dyDescent="0.25">
      <c r="A203" s="108" t="s">
        <v>642</v>
      </c>
      <c r="B203" s="129" t="s">
        <v>2610</v>
      </c>
      <c r="C203" s="168">
        <v>0.56250765999999996</v>
      </c>
      <c r="D203" s="171">
        <v>1</v>
      </c>
      <c r="E203" s="129"/>
      <c r="F203" s="167">
        <f t="shared" si="3"/>
        <v>9.7760759800237691E-4</v>
      </c>
      <c r="G203" s="167">
        <f t="shared" si="4"/>
        <v>2.7762354247640202E-4</v>
      </c>
    </row>
    <row r="204" spans="1:7" x14ac:dyDescent="0.25">
      <c r="A204" s="108" t="s">
        <v>643</v>
      </c>
      <c r="B204" s="129" t="s">
        <v>2611</v>
      </c>
      <c r="C204" s="168">
        <v>1.88515828</v>
      </c>
      <c r="D204" s="171">
        <v>3</v>
      </c>
      <c r="E204" s="129"/>
      <c r="F204" s="167">
        <f t="shared" si="3"/>
        <v>3.2763021537610569E-3</v>
      </c>
      <c r="G204" s="167">
        <f t="shared" si="4"/>
        <v>8.3287062742920602E-4</v>
      </c>
    </row>
    <row r="205" spans="1:7" x14ac:dyDescent="0.25">
      <c r="A205" s="108" t="s">
        <v>644</v>
      </c>
      <c r="B205" s="129" t="s">
        <v>2612</v>
      </c>
      <c r="C205" s="168">
        <v>1.33048177</v>
      </c>
      <c r="D205" s="171">
        <v>2</v>
      </c>
      <c r="F205" s="167">
        <f t="shared" si="3"/>
        <v>2.3123046668478272E-3</v>
      </c>
      <c r="G205" s="167">
        <f t="shared" si="4"/>
        <v>5.5524708495280405E-4</v>
      </c>
    </row>
    <row r="206" spans="1:7" x14ac:dyDescent="0.25">
      <c r="A206" s="108" t="s">
        <v>645</v>
      </c>
      <c r="B206" s="129" t="s">
        <v>2613</v>
      </c>
      <c r="C206" s="168">
        <v>0.70397730999999997</v>
      </c>
      <c r="D206" s="171">
        <v>1</v>
      </c>
      <c r="E206" s="124"/>
      <c r="F206" s="167">
        <f t="shared" si="3"/>
        <v>1.2234741249164049E-3</v>
      </c>
      <c r="G206" s="167">
        <f t="shared" si="4"/>
        <v>2.7762354247640202E-4</v>
      </c>
    </row>
    <row r="207" spans="1:7" x14ac:dyDescent="0.25">
      <c r="A207" s="108" t="s">
        <v>646</v>
      </c>
      <c r="B207" s="129" t="s">
        <v>2614</v>
      </c>
      <c r="C207" s="168">
        <v>0.76072070999999997</v>
      </c>
      <c r="D207" s="171">
        <v>1</v>
      </c>
      <c r="E207" s="124"/>
      <c r="F207" s="167">
        <f t="shared" si="3"/>
        <v>1.3220910557089351E-3</v>
      </c>
      <c r="G207" s="167">
        <f t="shared" si="4"/>
        <v>2.7762354247640202E-4</v>
      </c>
    </row>
    <row r="208" spans="1:7" x14ac:dyDescent="0.25">
      <c r="A208" s="108" t="s">
        <v>647</v>
      </c>
      <c r="B208" s="129" t="s">
        <v>2615</v>
      </c>
      <c r="C208" s="168">
        <v>0</v>
      </c>
      <c r="D208" s="171">
        <v>0</v>
      </c>
      <c r="E208" s="124"/>
      <c r="F208" s="167">
        <f t="shared" si="3"/>
        <v>0</v>
      </c>
      <c r="G208" s="167">
        <f t="shared" si="4"/>
        <v>0</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575.39207055000031</v>
      </c>
      <c r="D214" s="172">
        <f>SUM(D190:D213)</f>
        <v>3602</v>
      </c>
      <c r="E214" s="124"/>
      <c r="F214" s="173">
        <f>SUM(F190:F213)</f>
        <v>0.99999999999999978</v>
      </c>
      <c r="G214" s="173">
        <f>SUM(G190:G213)</f>
        <v>0.99999999999999989</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0.72384855999999997</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31.478386409999999</v>
      </c>
      <c r="D219" s="171">
        <v>402</v>
      </c>
      <c r="F219" s="167">
        <f t="shared" ref="F219:F226" si="5">IF($C$227=0,"",IF(C219="[for completion]","",C219/$C$227))</f>
        <v>5.4707716739840977E-2</v>
      </c>
      <c r="G219" s="167">
        <f t="shared" ref="G219:G226" si="6">IF($D$227=0,"",IF(D219="[for completion]","",D219/$D$227))</f>
        <v>0.1116046640755136</v>
      </c>
    </row>
    <row r="220" spans="1:7" x14ac:dyDescent="0.25">
      <c r="A220" s="108" t="s">
        <v>660</v>
      </c>
      <c r="B220" s="108" t="s">
        <v>2621</v>
      </c>
      <c r="C220" s="168">
        <v>41.641829110000003</v>
      </c>
      <c r="D220" s="171">
        <v>314</v>
      </c>
      <c r="F220" s="167">
        <f t="shared" si="5"/>
        <v>7.2371225189453561E-2</v>
      </c>
      <c r="G220" s="167">
        <f t="shared" si="6"/>
        <v>8.7173792337590233E-2</v>
      </c>
    </row>
    <row r="221" spans="1:7" x14ac:dyDescent="0.25">
      <c r="A221" s="108" t="s">
        <v>662</v>
      </c>
      <c r="B221" s="108" t="s">
        <v>2622</v>
      </c>
      <c r="C221" s="168">
        <v>65.38153269</v>
      </c>
      <c r="D221" s="171">
        <v>393</v>
      </c>
      <c r="F221" s="167">
        <f t="shared" si="5"/>
        <v>0.11362953373254474</v>
      </c>
      <c r="G221" s="167">
        <f t="shared" si="6"/>
        <v>0.10910605219322599</v>
      </c>
    </row>
    <row r="222" spans="1:7" x14ac:dyDescent="0.25">
      <c r="A222" s="108" t="s">
        <v>664</v>
      </c>
      <c r="B222" s="108" t="s">
        <v>2623</v>
      </c>
      <c r="C222" s="168">
        <v>96.496785070000001</v>
      </c>
      <c r="D222" s="171">
        <v>540</v>
      </c>
      <c r="F222" s="167">
        <f t="shared" si="5"/>
        <v>0.16770614335675779</v>
      </c>
      <c r="G222" s="167">
        <f t="shared" si="6"/>
        <v>0.14991671293725709</v>
      </c>
    </row>
    <row r="223" spans="1:7" x14ac:dyDescent="0.25">
      <c r="A223" s="108" t="s">
        <v>666</v>
      </c>
      <c r="B223" s="108" t="s">
        <v>2624</v>
      </c>
      <c r="C223" s="168">
        <v>96.435682490000005</v>
      </c>
      <c r="D223" s="171">
        <v>563</v>
      </c>
      <c r="F223" s="167">
        <f t="shared" si="5"/>
        <v>0.16759995040915321</v>
      </c>
      <c r="G223" s="167">
        <f t="shared" si="6"/>
        <v>0.15630205441421433</v>
      </c>
    </row>
    <row r="224" spans="1:7" x14ac:dyDescent="0.25">
      <c r="A224" s="108" t="s">
        <v>668</v>
      </c>
      <c r="B224" s="108" t="s">
        <v>2625</v>
      </c>
      <c r="C224" s="168">
        <v>160.03136832000001</v>
      </c>
      <c r="D224" s="171">
        <v>951</v>
      </c>
      <c r="F224" s="167">
        <f t="shared" si="5"/>
        <v>0.27812577981311215</v>
      </c>
      <c r="G224" s="167">
        <f t="shared" si="6"/>
        <v>0.26401998889505829</v>
      </c>
    </row>
    <row r="225" spans="1:7" x14ac:dyDescent="0.25">
      <c r="A225" s="108" t="s">
        <v>670</v>
      </c>
      <c r="B225" s="108" t="s">
        <v>2626</v>
      </c>
      <c r="C225" s="168">
        <v>82.249595540000001</v>
      </c>
      <c r="D225" s="171">
        <v>430</v>
      </c>
      <c r="F225" s="167">
        <f t="shared" si="5"/>
        <v>0.14294530590485904</v>
      </c>
      <c r="G225" s="167">
        <f t="shared" si="6"/>
        <v>0.11937812326485286</v>
      </c>
    </row>
    <row r="226" spans="1:7" x14ac:dyDescent="0.25">
      <c r="A226" s="108" t="s">
        <v>672</v>
      </c>
      <c r="B226" s="108" t="s">
        <v>2627</v>
      </c>
      <c r="C226" s="168">
        <v>1.67689092</v>
      </c>
      <c r="D226" s="171">
        <v>9</v>
      </c>
      <c r="F226" s="167">
        <f t="shared" si="5"/>
        <v>2.9143448542784229E-3</v>
      </c>
      <c r="G226" s="167">
        <f t="shared" si="6"/>
        <v>2.4986118822876179E-3</v>
      </c>
    </row>
    <row r="227" spans="1:7" x14ac:dyDescent="0.25">
      <c r="A227" s="108" t="s">
        <v>674</v>
      </c>
      <c r="B227" s="138" t="s">
        <v>99</v>
      </c>
      <c r="C227" s="168">
        <f>SUM(C219:C226)</f>
        <v>575.39207055000008</v>
      </c>
      <c r="D227" s="171">
        <f>SUM(D219:D226)</f>
        <v>3602</v>
      </c>
      <c r="F227" s="142">
        <f>SUM(F219:F226)</f>
        <v>0.99999999999999989</v>
      </c>
      <c r="G227" s="142">
        <f>SUM(G219:G226)</f>
        <v>1</v>
      </c>
    </row>
    <row r="228" spans="1:7" outlineLevel="1" x14ac:dyDescent="0.25">
      <c r="A228" s="108" t="s">
        <v>675</v>
      </c>
      <c r="B228" s="125" t="s">
        <v>2628</v>
      </c>
      <c r="C228" s="168">
        <v>1.18689092</v>
      </c>
      <c r="D228" s="171">
        <v>7</v>
      </c>
      <c r="F228" s="167">
        <f t="shared" ref="F228:F233" si="7">IF($C$227=0,"",IF(C228="[for completion]","",C228/$C$227))</f>
        <v>2.0627516101594627E-3</v>
      </c>
      <c r="G228" s="167">
        <f t="shared" ref="G228:G233" si="8">IF($D$227=0,"",IF(D228="[for completion]","",D228/$D$227))</f>
        <v>1.943364797334814E-3</v>
      </c>
    </row>
    <row r="229" spans="1:7" outlineLevel="1" x14ac:dyDescent="0.25">
      <c r="A229" s="108" t="s">
        <v>677</v>
      </c>
      <c r="B229" s="125" t="s">
        <v>2629</v>
      </c>
      <c r="C229" s="168">
        <v>0.49</v>
      </c>
      <c r="D229" s="171">
        <v>2</v>
      </c>
      <c r="F229" s="167">
        <f t="shared" si="7"/>
        <v>8.5159324411895985E-4</v>
      </c>
      <c r="G229" s="167">
        <f t="shared" si="8"/>
        <v>5.5524708495280405E-4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0.49729865000000001</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130.94046444</v>
      </c>
      <c r="D241" s="171">
        <v>1090</v>
      </c>
      <c r="F241" s="167">
        <f t="shared" ref="F241:F248" si="9">IF($C$249=0,"",IF(C241="[Mark as ND1 if not relevant]","",C241/$C$249))</f>
        <v>0.22756737734469984</v>
      </c>
      <c r="G241" s="167">
        <f t="shared" ref="G241:G248" si="10">IF($D$249=0,"",IF(D241="[Mark as ND1 if not relevant]","",D241/$D$249))</f>
        <v>0.30260966129927819</v>
      </c>
    </row>
    <row r="242" spans="1:7" x14ac:dyDescent="0.25">
      <c r="A242" s="108" t="s">
        <v>693</v>
      </c>
      <c r="B242" s="108" t="s">
        <v>2635</v>
      </c>
      <c r="C242" s="168">
        <v>126.32054682</v>
      </c>
      <c r="D242" s="171">
        <v>764</v>
      </c>
      <c r="F242" s="167">
        <f t="shared" si="9"/>
        <v>0.21953821278637711</v>
      </c>
      <c r="G242" s="167">
        <f t="shared" si="10"/>
        <v>0.21210438645197113</v>
      </c>
    </row>
    <row r="243" spans="1:7" x14ac:dyDescent="0.25">
      <c r="A243" s="108" t="s">
        <v>694</v>
      </c>
      <c r="B243" s="108" t="s">
        <v>2636</v>
      </c>
      <c r="C243" s="168">
        <v>182.73957396</v>
      </c>
      <c r="D243" s="171">
        <v>1022</v>
      </c>
      <c r="F243" s="167">
        <f t="shared" si="9"/>
        <v>0.31759140126023067</v>
      </c>
      <c r="G243" s="167">
        <f t="shared" si="10"/>
        <v>0.28373126041088287</v>
      </c>
    </row>
    <row r="244" spans="1:7" x14ac:dyDescent="0.25">
      <c r="A244" s="108" t="s">
        <v>695</v>
      </c>
      <c r="B244" s="108" t="s">
        <v>2637</v>
      </c>
      <c r="C244" s="168">
        <v>121.52088162</v>
      </c>
      <c r="D244" s="171">
        <v>638</v>
      </c>
      <c r="F244" s="167">
        <f t="shared" si="9"/>
        <v>0.21119665674892224</v>
      </c>
      <c r="G244" s="167">
        <f t="shared" si="10"/>
        <v>0.17712382009994448</v>
      </c>
    </row>
    <row r="245" spans="1:7" x14ac:dyDescent="0.25">
      <c r="A245" s="108" t="s">
        <v>696</v>
      </c>
      <c r="B245" s="108" t="s">
        <v>2638</v>
      </c>
      <c r="C245" s="168">
        <v>8.7357339899999999</v>
      </c>
      <c r="D245" s="171">
        <v>55</v>
      </c>
      <c r="F245" s="167">
        <f t="shared" si="9"/>
        <v>1.5182228670008912E-2</v>
      </c>
      <c r="G245" s="167">
        <f t="shared" si="10"/>
        <v>1.526929483620211E-2</v>
      </c>
    </row>
    <row r="246" spans="1:7" x14ac:dyDescent="0.25">
      <c r="A246" s="108" t="s">
        <v>697</v>
      </c>
      <c r="B246" s="108" t="s">
        <v>2639</v>
      </c>
      <c r="C246" s="168">
        <v>4.1682886000000003</v>
      </c>
      <c r="D246" s="171">
        <v>27</v>
      </c>
      <c r="F246" s="167">
        <f t="shared" si="9"/>
        <v>7.2442579822409765E-3</v>
      </c>
      <c r="G246" s="167">
        <f t="shared" si="10"/>
        <v>7.4958356468628543E-3</v>
      </c>
    </row>
    <row r="247" spans="1:7" x14ac:dyDescent="0.25">
      <c r="A247" s="108" t="s">
        <v>698</v>
      </c>
      <c r="B247" s="108" t="s">
        <v>2640</v>
      </c>
      <c r="C247" s="168">
        <v>0.96658111999999996</v>
      </c>
      <c r="D247" s="171">
        <v>6</v>
      </c>
      <c r="F247" s="167">
        <f t="shared" si="9"/>
        <v>1.6798652075202811E-3</v>
      </c>
      <c r="G247" s="167">
        <f t="shared" si="10"/>
        <v>1.665741254858412E-3</v>
      </c>
    </row>
    <row r="248" spans="1:7" x14ac:dyDescent="0.25">
      <c r="A248" s="108" t="s">
        <v>699</v>
      </c>
      <c r="B248" s="108" t="s">
        <v>2627</v>
      </c>
      <c r="C248" s="168">
        <v>0</v>
      </c>
      <c r="D248" s="171">
        <v>0</v>
      </c>
      <c r="F248" s="167">
        <f t="shared" si="9"/>
        <v>0</v>
      </c>
      <c r="G248" s="167">
        <f t="shared" si="10"/>
        <v>0</v>
      </c>
    </row>
    <row r="249" spans="1:7" x14ac:dyDescent="0.25">
      <c r="A249" s="108" t="s">
        <v>700</v>
      </c>
      <c r="B249" s="138" t="s">
        <v>99</v>
      </c>
      <c r="C249" s="168">
        <f>SUM(C241:C248)</f>
        <v>575.39207054999997</v>
      </c>
      <c r="D249" s="171">
        <f>SUM(D241:D248)</f>
        <v>3602</v>
      </c>
      <c r="F249" s="142">
        <f>SUM(F241:F248)</f>
        <v>1</v>
      </c>
      <c r="G249" s="142">
        <f>SUM(G241:G248)</f>
        <v>1</v>
      </c>
    </row>
    <row r="250" spans="1:7" outlineLevel="1" x14ac:dyDescent="0.2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25">
      <c r="A251" s="108" t="s">
        <v>702</v>
      </c>
      <c r="B251" s="125" t="s">
        <v>2629</v>
      </c>
      <c r="C251" s="168">
        <v>0</v>
      </c>
      <c r="D251" s="171">
        <v>0</v>
      </c>
      <c r="F251" s="167">
        <f t="shared" si="11"/>
        <v>0</v>
      </c>
      <c r="G251" s="167">
        <f t="shared" si="12"/>
        <v>0</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0.31217137</v>
      </c>
      <c r="E277" s="103"/>
      <c r="F277" s="103"/>
    </row>
    <row r="278" spans="1:7" x14ac:dyDescent="0.25">
      <c r="A278" s="108" t="s">
        <v>733</v>
      </c>
      <c r="B278" s="108" t="s">
        <v>734</v>
      </c>
      <c r="C278" s="142">
        <v>0.68782863000000005</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157" zoomScale="80" zoomScaleNormal="80" workbookViewId="0">
      <selection activeCell="D40" sqref="D40"/>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132" zoomScale="70" zoomScaleNormal="7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60" zoomScaleNormal="60" workbookViewId="0">
      <selection activeCell="C18" sqref="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322" t="s">
        <v>2657</v>
      </c>
    </row>
    <row r="7" spans="1:13" ht="30" x14ac:dyDescent="0.25">
      <c r="A7" s="1" t="s">
        <v>1147</v>
      </c>
      <c r="B7" s="39" t="s">
        <v>1148</v>
      </c>
      <c r="C7" s="322" t="s">
        <v>2659</v>
      </c>
    </row>
    <row r="8" spans="1:13" x14ac:dyDescent="0.25">
      <c r="A8" s="1" t="s">
        <v>1149</v>
      </c>
      <c r="B8" s="39" t="s">
        <v>1150</v>
      </c>
      <c r="C8" s="322" t="s">
        <v>2658</v>
      </c>
    </row>
    <row r="9" spans="1:13" x14ac:dyDescent="0.25">
      <c r="A9" s="1" t="s">
        <v>1151</v>
      </c>
      <c r="B9" s="39" t="s">
        <v>1152</v>
      </c>
      <c r="C9" s="322" t="s">
        <v>2647</v>
      </c>
    </row>
    <row r="10" spans="1:13" ht="44.25" customHeight="1" x14ac:dyDescent="0.25">
      <c r="A10" s="1" t="s">
        <v>1153</v>
      </c>
      <c r="B10" s="39" t="s">
        <v>2652</v>
      </c>
      <c r="C10" s="322" t="s">
        <v>2653</v>
      </c>
    </row>
    <row r="11" spans="1:13" ht="54.75" customHeight="1" x14ac:dyDescent="0.25">
      <c r="A11" s="1" t="s">
        <v>1154</v>
      </c>
      <c r="B11" s="39" t="s">
        <v>2654</v>
      </c>
      <c r="C11" s="322" t="s">
        <v>2655</v>
      </c>
    </row>
    <row r="12" spans="1:13" ht="45" x14ac:dyDescent="0.25">
      <c r="A12" s="1" t="s">
        <v>1155</v>
      </c>
      <c r="B12" s="39" t="s">
        <v>1156</v>
      </c>
      <c r="C12" s="322" t="s">
        <v>2650</v>
      </c>
    </row>
    <row r="13" spans="1:13" x14ac:dyDescent="0.25">
      <c r="A13" s="1" t="s">
        <v>1157</v>
      </c>
      <c r="B13" s="39" t="s">
        <v>1158</v>
      </c>
      <c r="C13" s="322" t="s">
        <v>2649</v>
      </c>
    </row>
    <row r="14" spans="1:13" ht="30" x14ac:dyDescent="0.25">
      <c r="A14" s="1" t="s">
        <v>1159</v>
      </c>
      <c r="B14" s="39" t="s">
        <v>1160</v>
      </c>
      <c r="C14" s="322" t="s">
        <v>2648</v>
      </c>
    </row>
    <row r="15" spans="1:13" x14ac:dyDescent="0.25">
      <c r="A15" s="1" t="s">
        <v>1161</v>
      </c>
      <c r="B15" s="39" t="s">
        <v>1162</v>
      </c>
      <c r="C15" s="322" t="s">
        <v>2651</v>
      </c>
    </row>
    <row r="16" spans="1:13" ht="30" x14ac:dyDescent="0.25">
      <c r="A16" s="1" t="s">
        <v>1163</v>
      </c>
      <c r="B16" s="43" t="s">
        <v>1164</v>
      </c>
      <c r="C16" s="322" t="s">
        <v>2645</v>
      </c>
    </row>
    <row r="17" spans="1:13" ht="30" customHeight="1" x14ac:dyDescent="0.25">
      <c r="A17" s="1" t="s">
        <v>1165</v>
      </c>
      <c r="B17" s="43" t="s">
        <v>1166</v>
      </c>
      <c r="C17" s="322" t="s">
        <v>2646</v>
      </c>
    </row>
    <row r="18" spans="1:13" x14ac:dyDescent="0.25">
      <c r="A18" s="1" t="s">
        <v>1167</v>
      </c>
      <c r="B18" s="43" t="s">
        <v>1168</v>
      </c>
      <c r="C18" s="322" t="s">
        <v>2656</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zoomScale="80" zoomScaleNormal="80" workbookViewId="0">
      <selection activeCell="H15" sqref="H15"/>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2531</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2532</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88" zoomScale="60" zoomScaleNormal="50" workbookViewId="0">
      <selection activeCell="C9" sqref="C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1471</v>
      </c>
      <c r="B1" s="331"/>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2660</v>
      </c>
      <c r="E14" s="31"/>
      <c r="F14" s="31"/>
      <c r="G14" s="31"/>
      <c r="H14" s="23"/>
      <c r="L14" s="23"/>
      <c r="M14" s="23"/>
    </row>
    <row r="15" spans="1:13" x14ac:dyDescent="0.25">
      <c r="A15" s="25" t="s">
        <v>1378</v>
      </c>
      <c r="B15" s="42" t="s">
        <v>2571</v>
      </c>
      <c r="C15" s="25" t="s">
        <v>2572</v>
      </c>
      <c r="D15" s="25" t="s">
        <v>2661</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2662</v>
      </c>
      <c r="C18" s="25" t="s">
        <v>2535</v>
      </c>
      <c r="D18" s="25" t="s">
        <v>2660</v>
      </c>
      <c r="E18" s="31"/>
      <c r="F18" s="31"/>
      <c r="G18" s="31"/>
      <c r="H18" s="23"/>
      <c r="L18" s="23"/>
      <c r="M18" s="23"/>
    </row>
    <row r="19" spans="1:13" x14ac:dyDescent="0.25">
      <c r="A19" s="25" t="s">
        <v>1382</v>
      </c>
      <c r="B19" s="42" t="s">
        <v>1370</v>
      </c>
      <c r="C19" s="25" t="s">
        <v>2549</v>
      </c>
      <c r="D19" s="25" t="s">
        <v>2663</v>
      </c>
      <c r="E19" s="31"/>
      <c r="F19" s="31"/>
      <c r="G19" s="31"/>
      <c r="H19" s="23"/>
      <c r="L19" s="23"/>
      <c r="M19" s="23"/>
    </row>
    <row r="20" spans="1:13" x14ac:dyDescent="0.25">
      <c r="A20" s="25" t="s">
        <v>1383</v>
      </c>
      <c r="B20" s="42" t="s">
        <v>1371</v>
      </c>
      <c r="C20" s="25" t="s">
        <v>2558</v>
      </c>
      <c r="D20" s="25" t="s">
        <v>2664</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2665</v>
      </c>
      <c r="E24" s="31"/>
      <c r="F24" s="31"/>
      <c r="G24" s="31"/>
      <c r="H24" s="23"/>
      <c r="L24" s="23"/>
      <c r="M24" s="23"/>
    </row>
    <row r="25" spans="1:13" outlineLevel="1" x14ac:dyDescent="0.25">
      <c r="A25" s="25" t="s">
        <v>1387</v>
      </c>
      <c r="B25" s="40" t="s">
        <v>2551</v>
      </c>
      <c r="C25" s="25" t="s">
        <v>2535</v>
      </c>
      <c r="D25" s="25" t="s">
        <v>2660</v>
      </c>
      <c r="E25" s="31"/>
      <c r="F25" s="31"/>
      <c r="G25" s="31"/>
      <c r="H25" s="23"/>
      <c r="L25" s="23"/>
      <c r="M25" s="23"/>
    </row>
    <row r="26" spans="1:13" outlineLevel="1" x14ac:dyDescent="0.25">
      <c r="A26" s="25" t="s">
        <v>1390</v>
      </c>
      <c r="B26" s="40" t="s">
        <v>2554</v>
      </c>
      <c r="C26" s="25" t="s">
        <v>2555</v>
      </c>
      <c r="D26" s="25" t="s">
        <v>2665</v>
      </c>
      <c r="E26" s="31"/>
      <c r="F26" s="31"/>
      <c r="G26" s="31"/>
      <c r="H26" s="23"/>
      <c r="L26" s="23"/>
      <c r="M26" s="23"/>
    </row>
    <row r="27" spans="1:13" outlineLevel="1" x14ac:dyDescent="0.25">
      <c r="A27" s="25" t="s">
        <v>1391</v>
      </c>
      <c r="B27" s="40" t="s">
        <v>2557</v>
      </c>
      <c r="C27" s="25" t="s">
        <v>2558</v>
      </c>
      <c r="D27" s="25" t="s">
        <v>2664</v>
      </c>
      <c r="E27" s="31"/>
      <c r="F27" s="31"/>
      <c r="G27" s="31"/>
      <c r="H27" s="23"/>
      <c r="L27" s="23"/>
      <c r="M27" s="23"/>
    </row>
    <row r="28" spans="1:13" outlineLevel="1" x14ac:dyDescent="0.25">
      <c r="A28" s="25" t="s">
        <v>1392</v>
      </c>
      <c r="B28" s="40" t="s">
        <v>2569</v>
      </c>
      <c r="C28" s="25" t="s">
        <v>2570</v>
      </c>
      <c r="E28" s="31"/>
      <c r="F28" s="31"/>
      <c r="G28" s="31"/>
      <c r="H28" s="23"/>
      <c r="L28" s="23"/>
      <c r="M28" s="23"/>
    </row>
    <row r="29" spans="1:13" outlineLevel="1" x14ac:dyDescent="0.25">
      <c r="A29" s="25" t="s">
        <v>1393</v>
      </c>
      <c r="B29" s="40" t="s">
        <v>2566</v>
      </c>
      <c r="C29" s="25" t="s">
        <v>2567</v>
      </c>
      <c r="D29" s="25" t="s">
        <v>2666</v>
      </c>
      <c r="E29" s="31"/>
      <c r="F29" s="31"/>
      <c r="G29" s="31"/>
      <c r="H29" s="23"/>
      <c r="L29" s="23"/>
      <c r="M29" s="23"/>
    </row>
    <row r="30" spans="1:13" outlineLevel="1" x14ac:dyDescent="0.25">
      <c r="A30" s="25" t="s">
        <v>1394</v>
      </c>
      <c r="B30" s="40" t="s">
        <v>2550</v>
      </c>
      <c r="C30" s="25" t="s">
        <v>2535</v>
      </c>
      <c r="D30" s="25" t="s">
        <v>2660</v>
      </c>
      <c r="E30" s="31"/>
      <c r="F30" s="31"/>
      <c r="G30" s="31"/>
      <c r="H30" s="23"/>
      <c r="L30" s="23"/>
      <c r="M30" s="23"/>
    </row>
    <row r="31" spans="1:13" outlineLevel="1" x14ac:dyDescent="0.25">
      <c r="A31" s="25" t="s">
        <v>1395</v>
      </c>
      <c r="B31" s="40" t="s">
        <v>2559</v>
      </c>
      <c r="C31" s="25" t="s">
        <v>2560</v>
      </c>
      <c r="D31" s="25" t="s">
        <v>2667</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73.005899999999997</v>
      </c>
      <c r="H75" s="23"/>
    </row>
    <row r="76" spans="1:14" x14ac:dyDescent="0.25">
      <c r="A76" s="25" t="s">
        <v>1438</v>
      </c>
      <c r="B76" s="25" t="s">
        <v>1466</v>
      </c>
      <c r="C76" s="266">
        <v>281.31939999999997</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2668</v>
      </c>
      <c r="C82" s="261">
        <v>3.8348000000000001E-4</v>
      </c>
      <c r="D82" s="261" t="str">
        <f t="shared" ref="D82:D87" si="0">IF(C82="","","ND2")</f>
        <v>ND2</v>
      </c>
      <c r="E82" s="261" t="str">
        <f t="shared" ref="E82:E87" si="1">IF(C82="","","ND2")</f>
        <v>ND2</v>
      </c>
      <c r="F82" s="261" t="str">
        <f t="shared" ref="F82:F87" si="2">IF(C82="","","ND2")</f>
        <v>ND2</v>
      </c>
      <c r="G82" s="261">
        <f t="shared" ref="G82:G87" si="3">IF(C82="","",C82)</f>
        <v>3.8348000000000001E-4</v>
      </c>
      <c r="H82" s="23"/>
    </row>
    <row r="83" spans="1:8" x14ac:dyDescent="0.25">
      <c r="A83" s="25" t="s">
        <v>1445</v>
      </c>
      <c r="B83" s="25" t="s">
        <v>2669</v>
      </c>
      <c r="C83" s="261">
        <v>4.9189000000000004E-4</v>
      </c>
      <c r="D83" s="261" t="str">
        <f t="shared" si="0"/>
        <v>ND2</v>
      </c>
      <c r="E83" s="261" t="str">
        <f t="shared" si="1"/>
        <v>ND2</v>
      </c>
      <c r="F83" s="261" t="str">
        <f t="shared" si="2"/>
        <v>ND2</v>
      </c>
      <c r="G83" s="261">
        <f t="shared" si="3"/>
        <v>4.9189000000000004E-4</v>
      </c>
      <c r="H83" s="23"/>
    </row>
    <row r="84" spans="1:8" x14ac:dyDescent="0.25">
      <c r="A84" s="25" t="s">
        <v>1446</v>
      </c>
      <c r="B84" s="25" t="s">
        <v>2670</v>
      </c>
      <c r="C84" s="261">
        <v>0</v>
      </c>
      <c r="D84" s="261" t="str">
        <f t="shared" si="0"/>
        <v>ND2</v>
      </c>
      <c r="E84" s="261" t="str">
        <f t="shared" si="1"/>
        <v>ND2</v>
      </c>
      <c r="F84" s="261" t="str">
        <f t="shared" si="2"/>
        <v>ND2</v>
      </c>
      <c r="G84" s="261">
        <f t="shared" si="3"/>
        <v>0</v>
      </c>
      <c r="H84" s="23"/>
    </row>
    <row r="85" spans="1:8" x14ac:dyDescent="0.25">
      <c r="A85" s="25" t="s">
        <v>1447</v>
      </c>
      <c r="B85" s="25" t="s">
        <v>2671</v>
      </c>
      <c r="C85" s="261">
        <v>0</v>
      </c>
      <c r="D85" s="261" t="str">
        <f t="shared" si="0"/>
        <v>ND2</v>
      </c>
      <c r="E85" s="261" t="str">
        <f t="shared" si="1"/>
        <v>ND2</v>
      </c>
      <c r="F85" s="261" t="str">
        <f t="shared" si="2"/>
        <v>ND2</v>
      </c>
      <c r="G85" s="261">
        <f t="shared" si="3"/>
        <v>0</v>
      </c>
      <c r="H85" s="23"/>
    </row>
    <row r="86" spans="1:8" x14ac:dyDescent="0.25">
      <c r="A86" s="25" t="s">
        <v>1458</v>
      </c>
      <c r="B86" s="25" t="s">
        <v>2672</v>
      </c>
      <c r="C86" s="261">
        <v>0</v>
      </c>
      <c r="D86" s="261" t="str">
        <f t="shared" si="0"/>
        <v>ND2</v>
      </c>
      <c r="E86" s="261" t="str">
        <f t="shared" si="1"/>
        <v>ND2</v>
      </c>
      <c r="F86" s="261" t="str">
        <f t="shared" si="2"/>
        <v>ND2</v>
      </c>
      <c r="G86" s="261">
        <f t="shared" si="3"/>
        <v>0</v>
      </c>
      <c r="H86" s="23"/>
    </row>
    <row r="87" spans="1:8" outlineLevel="1" x14ac:dyDescent="0.25">
      <c r="A87" s="25" t="s">
        <v>1448</v>
      </c>
      <c r="B87" s="25" t="s">
        <v>2673</v>
      </c>
      <c r="C87" s="261">
        <v>0.99912462000000002</v>
      </c>
      <c r="D87" s="261" t="str">
        <f t="shared" si="0"/>
        <v>ND2</v>
      </c>
      <c r="E87" s="261" t="str">
        <f t="shared" si="1"/>
        <v>ND2</v>
      </c>
      <c r="F87" s="261" t="str">
        <f t="shared" si="2"/>
        <v>ND2</v>
      </c>
      <c r="G87" s="261">
        <f t="shared" si="3"/>
        <v>0.99912462000000002</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6D31A0A-8441-46F9-9C56-0CFD832D9571}"/>
</file>

<file path=customXml/itemProps2.xml><?xml version="1.0" encoding="utf-8"?>
<ds:datastoreItem xmlns:ds="http://schemas.openxmlformats.org/officeDocument/2006/customXml" ds:itemID="{B23B131E-CEE0-4722-834E-84308E986024}"/>
</file>

<file path=customXml/itemProps3.xml><?xml version="1.0" encoding="utf-8"?>
<ds:datastoreItem xmlns:ds="http://schemas.openxmlformats.org/officeDocument/2006/customXml" ds:itemID="{E31A6C51-3F2F-4B29-9EE8-AB156123DD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2021-10-14T11:40:41Z</dcterms:created>
  <dcterms:modified xsi:type="dcterms:W3CDTF">2021-10-15T08:18:12Z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