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5/"/>
    </mc:Choice>
  </mc:AlternateContent>
  <xr:revisionPtr revIDLastSave="0" documentId="13_ncr:1_{5ADF297D-8E8A-4A13-99F0-594C8AA77532}" xr6:coauthVersionLast="47" xr6:coauthVersionMax="47" xr10:uidLastSave="{00000000-0000-0000-0000-000000000000}"/>
  <bookViews>
    <workbookView xWindow="22932" yWindow="-4512" windowWidth="30936" windowHeight="16896" tabRatio="879" firstSheet="2" activeTab="10"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 sheetId="26"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 '!$A$1:$C$57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8" i="24"/>
  <c r="F197" i="24"/>
  <c r="F194" i="24"/>
  <c r="F193" i="24"/>
  <c r="C192" i="24"/>
  <c r="F196" i="24" s="1"/>
  <c r="F191" i="24"/>
  <c r="F190" i="24"/>
  <c r="F188" i="24"/>
  <c r="C121" i="24"/>
  <c r="C117" i="24"/>
  <c r="C89" i="24"/>
  <c r="C82" i="24"/>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G46" i="24" s="1"/>
  <c r="D22" i="24"/>
  <c r="C22" i="24"/>
  <c r="G21" i="24"/>
  <c r="G22" i="24" s="1"/>
  <c r="G16" i="24"/>
  <c r="G11" i="24"/>
  <c r="G636" i="19"/>
  <c r="G635" i="19"/>
  <c r="D635" i="19"/>
  <c r="C635" i="19"/>
  <c r="G634" i="19"/>
  <c r="G633" i="19"/>
  <c r="G632" i="19"/>
  <c r="G631" i="19"/>
  <c r="G630" i="19"/>
  <c r="G629" i="19"/>
  <c r="G628" i="19"/>
  <c r="G627" i="19"/>
  <c r="G626" i="19"/>
  <c r="G625" i="19"/>
  <c r="G624" i="19"/>
  <c r="G623" i="19"/>
  <c r="G622" i="19"/>
  <c r="G621" i="19"/>
  <c r="D618" i="19"/>
  <c r="C618" i="19"/>
  <c r="G617" i="19"/>
  <c r="G618" i="19" s="1"/>
  <c r="G616" i="19"/>
  <c r="G615" i="19"/>
  <c r="G614" i="19"/>
  <c r="F614" i="19"/>
  <c r="F618" i="19" s="1"/>
  <c r="D602" i="19"/>
  <c r="C602" i="19"/>
  <c r="G601" i="19"/>
  <c r="G600" i="19"/>
  <c r="F600" i="19"/>
  <c r="G599" i="19"/>
  <c r="G598" i="19"/>
  <c r="F598" i="19"/>
  <c r="G597" i="19"/>
  <c r="G596" i="19"/>
  <c r="F596" i="19"/>
  <c r="G595" i="19"/>
  <c r="G594" i="19"/>
  <c r="F594" i="19"/>
  <c r="G593" i="19"/>
  <c r="G592" i="19"/>
  <c r="F592" i="19"/>
  <c r="G591" i="19"/>
  <c r="G590" i="19"/>
  <c r="F590" i="19"/>
  <c r="G589" i="19"/>
  <c r="G602" i="19" s="1"/>
  <c r="D587" i="19"/>
  <c r="G586" i="19" s="1"/>
  <c r="C587" i="19"/>
  <c r="F586" i="19"/>
  <c r="G585" i="19"/>
  <c r="F585" i="19"/>
  <c r="F584" i="19"/>
  <c r="G583" i="19"/>
  <c r="F583" i="19"/>
  <c r="F582" i="19"/>
  <c r="G581" i="19"/>
  <c r="F581" i="19"/>
  <c r="F580" i="19"/>
  <c r="G579" i="19"/>
  <c r="F579" i="19"/>
  <c r="G578" i="19"/>
  <c r="F578" i="19"/>
  <c r="G577" i="19"/>
  <c r="F577" i="19"/>
  <c r="G576" i="19"/>
  <c r="F576" i="19"/>
  <c r="G575" i="19"/>
  <c r="F575" i="19"/>
  <c r="G574" i="19"/>
  <c r="F574" i="19"/>
  <c r="G573" i="19"/>
  <c r="F573" i="19"/>
  <c r="G572" i="19"/>
  <c r="F572" i="19"/>
  <c r="G571" i="19"/>
  <c r="F571" i="19"/>
  <c r="G570" i="19"/>
  <c r="F570" i="19"/>
  <c r="G569" i="19"/>
  <c r="F569" i="19"/>
  <c r="D564" i="19"/>
  <c r="G563" i="19" s="1"/>
  <c r="C564" i="19"/>
  <c r="F563" i="19"/>
  <c r="F564" i="19" s="1"/>
  <c r="G562" i="19"/>
  <c r="F562"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F546" i="19"/>
  <c r="D507" i="19"/>
  <c r="C507" i="19"/>
  <c r="G506" i="19"/>
  <c r="F506" i="19"/>
  <c r="G505" i="19"/>
  <c r="F505" i="19"/>
  <c r="G504" i="19"/>
  <c r="F504" i="19"/>
  <c r="G503" i="19"/>
  <c r="F503" i="19"/>
  <c r="G502" i="19"/>
  <c r="F502" i="19"/>
  <c r="G501" i="19"/>
  <c r="F501" i="19"/>
  <c r="G500" i="19"/>
  <c r="F500" i="19"/>
  <c r="F507" i="19" s="1"/>
  <c r="G499" i="19"/>
  <c r="G507" i="19" s="1"/>
  <c r="F499" i="19"/>
  <c r="D485" i="19"/>
  <c r="C485" i="19"/>
  <c r="G484" i="19"/>
  <c r="F484" i="19"/>
  <c r="G483" i="19"/>
  <c r="F483" i="19"/>
  <c r="G482" i="19"/>
  <c r="F482" i="19"/>
  <c r="G481" i="19"/>
  <c r="F481" i="19"/>
  <c r="G480" i="19"/>
  <c r="F480" i="19"/>
  <c r="G479" i="19"/>
  <c r="F479" i="19"/>
  <c r="G478" i="19"/>
  <c r="F478" i="19"/>
  <c r="F485" i="19" s="1"/>
  <c r="G477" i="19"/>
  <c r="G485" i="19" s="1"/>
  <c r="F477" i="19"/>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F472" i="19" s="1"/>
  <c r="G448" i="19"/>
  <c r="G472" i="19" s="1"/>
  <c r="F448" i="19"/>
  <c r="G404" i="19"/>
  <c r="G403" i="19"/>
  <c r="D403" i="19"/>
  <c r="C403" i="19"/>
  <c r="G402" i="19"/>
  <c r="G401" i="19"/>
  <c r="G400" i="19"/>
  <c r="G399" i="19"/>
  <c r="G398" i="19"/>
  <c r="G397" i="19"/>
  <c r="G396" i="19"/>
  <c r="G395" i="19"/>
  <c r="D392" i="19"/>
  <c r="C392" i="19"/>
  <c r="G391" i="19"/>
  <c r="F391" i="19"/>
  <c r="G390" i="19"/>
  <c r="F390" i="19"/>
  <c r="G389" i="19"/>
  <c r="F389" i="19"/>
  <c r="F392" i="19" s="1"/>
  <c r="G388" i="19"/>
  <c r="G392" i="19" s="1"/>
  <c r="F388" i="19"/>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37" i="19" s="1"/>
  <c r="G347" i="19"/>
  <c r="G345" i="19"/>
  <c r="F345" i="19"/>
  <c r="G343" i="19"/>
  <c r="G341" i="19"/>
  <c r="F341" i="19"/>
  <c r="G339" i="19"/>
  <c r="G337" i="19"/>
  <c r="G335" i="19"/>
  <c r="G333" i="19"/>
  <c r="F333" i="19"/>
  <c r="G331" i="19"/>
  <c r="D326" i="19"/>
  <c r="C326" i="19"/>
  <c r="G318" i="19"/>
  <c r="F318" i="19"/>
  <c r="G310" i="19"/>
  <c r="F310" i="19"/>
  <c r="D273" i="19"/>
  <c r="C273" i="19"/>
  <c r="G269" i="19"/>
  <c r="F269" i="19"/>
  <c r="G265" i="19"/>
  <c r="F265" i="19"/>
  <c r="D251" i="19"/>
  <c r="C251" i="19"/>
  <c r="G249" i="19"/>
  <c r="F249" i="19"/>
  <c r="G247" i="19"/>
  <c r="F247" i="19"/>
  <c r="G245" i="19"/>
  <c r="F245" i="19"/>
  <c r="G243" i="19"/>
  <c r="F243" i="19"/>
  <c r="D238" i="19"/>
  <c r="G232" i="19" s="1"/>
  <c r="C238" i="19"/>
  <c r="F236" i="19"/>
  <c r="G235" i="19"/>
  <c r="G233" i="19"/>
  <c r="G230" i="19"/>
  <c r="F230" i="19"/>
  <c r="F228" i="19"/>
  <c r="G225" i="19"/>
  <c r="G224" i="19"/>
  <c r="G222" i="19"/>
  <c r="F222" i="19"/>
  <c r="F220" i="19"/>
  <c r="G219" i="19"/>
  <c r="G217" i="19"/>
  <c r="G214" i="19"/>
  <c r="F214" i="19"/>
  <c r="F97" i="19"/>
  <c r="D97" i="19"/>
  <c r="C97" i="19"/>
  <c r="F93" i="19"/>
  <c r="D93" i="19"/>
  <c r="C93" i="19"/>
  <c r="F65" i="19"/>
  <c r="D65" i="19"/>
  <c r="C65" i="19"/>
  <c r="F37" i="19"/>
  <c r="F36" i="19"/>
  <c r="F35" i="19"/>
  <c r="F32" i="19"/>
  <c r="F31" i="19"/>
  <c r="C29" i="19"/>
  <c r="F28" i="19"/>
  <c r="F26" i="19"/>
  <c r="D18" i="19"/>
  <c r="C18" i="19"/>
  <c r="G15" i="19"/>
  <c r="G87" i="18"/>
  <c r="F87" i="18"/>
  <c r="E87" i="18"/>
  <c r="D87" i="18"/>
  <c r="G86" i="18"/>
  <c r="F86" i="18"/>
  <c r="E86" i="18"/>
  <c r="D86" i="18"/>
  <c r="G85" i="18"/>
  <c r="F85" i="18"/>
  <c r="E85" i="18"/>
  <c r="D85" i="18"/>
  <c r="G84" i="18"/>
  <c r="F84" i="18"/>
  <c r="E84" i="18"/>
  <c r="D84" i="18"/>
  <c r="G83" i="18"/>
  <c r="F83" i="18"/>
  <c r="E83" i="18"/>
  <c r="D83" i="18"/>
  <c r="G82" i="18"/>
  <c r="F82" i="18"/>
  <c r="E82" i="18"/>
  <c r="D82" i="18"/>
  <c r="F184" i="11"/>
  <c r="F181" i="11"/>
  <c r="G180" i="11"/>
  <c r="D179" i="11"/>
  <c r="G173" i="11" s="1"/>
  <c r="C179" i="11"/>
  <c r="F177" i="11"/>
  <c r="F176" i="11"/>
  <c r="F174" i="11"/>
  <c r="G171" i="11"/>
  <c r="F171" i="11"/>
  <c r="F162" i="11"/>
  <c r="F159" i="11"/>
  <c r="G158" i="11"/>
  <c r="D157" i="11"/>
  <c r="G151" i="11" s="1"/>
  <c r="C157" i="11"/>
  <c r="F155" i="11"/>
  <c r="F154" i="11"/>
  <c r="F152" i="11"/>
  <c r="G149" i="11"/>
  <c r="F149" i="11"/>
  <c r="D144" i="11"/>
  <c r="C144" i="11"/>
  <c r="F143" i="11"/>
  <c r="F141" i="11"/>
  <c r="G140" i="11"/>
  <c r="G138" i="11"/>
  <c r="F138" i="11"/>
  <c r="G136" i="11"/>
  <c r="F136" i="11"/>
  <c r="F135" i="11"/>
  <c r="G133" i="11"/>
  <c r="F133" i="11"/>
  <c r="G131" i="11"/>
  <c r="F131" i="11"/>
  <c r="G129" i="11"/>
  <c r="F129" i="11"/>
  <c r="G127" i="11"/>
  <c r="F127" i="11"/>
  <c r="G125" i="11"/>
  <c r="F125" i="11"/>
  <c r="G123" i="11"/>
  <c r="F123" i="11"/>
  <c r="G121" i="11"/>
  <c r="F121" i="11"/>
  <c r="C58" i="11"/>
  <c r="C54" i="11"/>
  <c r="C26" i="11"/>
  <c r="F158" i="10"/>
  <c r="F157" i="10"/>
  <c r="F154" i="10"/>
  <c r="F153" i="10"/>
  <c r="C152" i="10"/>
  <c r="F156" i="10" s="1"/>
  <c r="F151" i="10"/>
  <c r="F150" i="10"/>
  <c r="F148" i="10"/>
  <c r="C81" i="10"/>
  <c r="C77" i="10"/>
  <c r="C49" i="10"/>
  <c r="C42" i="10"/>
  <c r="F41"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G599" i="9"/>
  <c r="G598" i="9"/>
  <c r="G601" i="9" s="1"/>
  <c r="G597" i="9"/>
  <c r="G591" i="9"/>
  <c r="D585" i="9"/>
  <c r="G579" i="9" s="1"/>
  <c r="C585" i="9"/>
  <c r="F591" i="9" s="1"/>
  <c r="F584" i="9"/>
  <c r="G583" i="9"/>
  <c r="F583" i="9"/>
  <c r="F582" i="9"/>
  <c r="G581" i="9"/>
  <c r="F581" i="9"/>
  <c r="F580" i="9"/>
  <c r="F579" i="9"/>
  <c r="F578" i="9"/>
  <c r="F585" i="9" s="1"/>
  <c r="G577" i="9"/>
  <c r="F577" i="9"/>
  <c r="F576" i="9"/>
  <c r="G575" i="9"/>
  <c r="F575" i="9"/>
  <c r="F574" i="9"/>
  <c r="G573" i="9"/>
  <c r="F573" i="9"/>
  <c r="F572" i="9"/>
  <c r="D567" i="9"/>
  <c r="C567" i="9"/>
  <c r="G566" i="9"/>
  <c r="G565" i="9"/>
  <c r="G564" i="9"/>
  <c r="G563" i="9"/>
  <c r="G562" i="9"/>
  <c r="G561" i="9"/>
  <c r="G560" i="9"/>
  <c r="G559" i="9"/>
  <c r="F559" i="9"/>
  <c r="G558" i="9"/>
  <c r="G557" i="9"/>
  <c r="G556" i="9"/>
  <c r="G555" i="9"/>
  <c r="G554" i="9"/>
  <c r="G553" i="9"/>
  <c r="G552" i="9"/>
  <c r="G551" i="9"/>
  <c r="F551" i="9"/>
  <c r="G550" i="9"/>
  <c r="G549" i="9"/>
  <c r="G567" i="9" s="1"/>
  <c r="D544" i="9"/>
  <c r="G541" i="9" s="1"/>
  <c r="C544" i="9"/>
  <c r="G543" i="9"/>
  <c r="G542" i="9"/>
  <c r="F542" i="9"/>
  <c r="G540" i="9"/>
  <c r="F540" i="9"/>
  <c r="G539" i="9"/>
  <c r="F538" i="9"/>
  <c r="G537" i="9"/>
  <c r="G536" i="9"/>
  <c r="F536" i="9"/>
  <c r="G535" i="9"/>
  <c r="G534" i="9"/>
  <c r="F534" i="9"/>
  <c r="G532" i="9"/>
  <c r="F532" i="9"/>
  <c r="G531" i="9"/>
  <c r="F530" i="9"/>
  <c r="G529" i="9"/>
  <c r="G528" i="9"/>
  <c r="F528" i="9"/>
  <c r="G527" i="9"/>
  <c r="G526" i="9"/>
  <c r="F526" i="9"/>
  <c r="F492" i="9"/>
  <c r="F490" i="9"/>
  <c r="D487" i="9"/>
  <c r="G491" i="9" s="1"/>
  <c r="C487" i="9"/>
  <c r="F488" i="9" s="1"/>
  <c r="F485" i="9"/>
  <c r="F483" i="9"/>
  <c r="G482" i="9"/>
  <c r="F482" i="9"/>
  <c r="F481" i="9"/>
  <c r="G480" i="9"/>
  <c r="F480" i="9"/>
  <c r="F479" i="9"/>
  <c r="G471" i="9"/>
  <c r="G469" i="9"/>
  <c r="G467" i="9"/>
  <c r="D465" i="9"/>
  <c r="G470" i="9" s="1"/>
  <c r="C465" i="9"/>
  <c r="F471" i="9" s="1"/>
  <c r="G464" i="9"/>
  <c r="G463" i="9"/>
  <c r="F463" i="9"/>
  <c r="G462" i="9"/>
  <c r="G461" i="9"/>
  <c r="F461" i="9"/>
  <c r="G460" i="9"/>
  <c r="G459" i="9"/>
  <c r="F459" i="9"/>
  <c r="G458" i="9"/>
  <c r="G465" i="9" s="1"/>
  <c r="G457" i="9"/>
  <c r="F457" i="9"/>
  <c r="D452" i="9"/>
  <c r="C452" i="9"/>
  <c r="F451" i="9" s="1"/>
  <c r="G451" i="9"/>
  <c r="G450" i="9"/>
  <c r="F450" i="9"/>
  <c r="G449" i="9"/>
  <c r="G448" i="9"/>
  <c r="F448" i="9"/>
  <c r="G447" i="9"/>
  <c r="G446" i="9"/>
  <c r="F446" i="9"/>
  <c r="G445" i="9"/>
  <c r="G444" i="9"/>
  <c r="F444" i="9"/>
  <c r="G443" i="9"/>
  <c r="G442" i="9"/>
  <c r="F442" i="9"/>
  <c r="G441" i="9"/>
  <c r="G440" i="9"/>
  <c r="F440" i="9"/>
  <c r="G439" i="9"/>
  <c r="G438" i="9"/>
  <c r="F438" i="9"/>
  <c r="G437" i="9"/>
  <c r="G436" i="9"/>
  <c r="F436" i="9"/>
  <c r="G435" i="9"/>
  <c r="G434" i="9"/>
  <c r="F434" i="9"/>
  <c r="G433" i="9"/>
  <c r="G432" i="9"/>
  <c r="F432" i="9"/>
  <c r="G431" i="9"/>
  <c r="G430" i="9"/>
  <c r="F430" i="9"/>
  <c r="G429" i="9"/>
  <c r="G452" i="9" s="1"/>
  <c r="G428" i="9"/>
  <c r="F428" i="9"/>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G372" i="9" s="1"/>
  <c r="F369" i="9"/>
  <c r="F372" i="9" s="1"/>
  <c r="G368" i="9"/>
  <c r="F368" i="9"/>
  <c r="D365" i="9"/>
  <c r="C365" i="9"/>
  <c r="G364" i="9"/>
  <c r="F364" i="9"/>
  <c r="G363" i="9"/>
  <c r="F363" i="9"/>
  <c r="G362" i="9"/>
  <c r="F362" i="9"/>
  <c r="G361" i="9"/>
  <c r="F361" i="9"/>
  <c r="G360" i="9"/>
  <c r="F360" i="9"/>
  <c r="G359" i="9"/>
  <c r="F359" i="9"/>
  <c r="G358" i="9"/>
  <c r="G365" i="9" s="1"/>
  <c r="F358" i="9"/>
  <c r="F365" i="9" s="1"/>
  <c r="D346" i="9"/>
  <c r="G345" i="9" s="1"/>
  <c r="C346" i="9"/>
  <c r="F345" i="9" s="1"/>
  <c r="G344" i="9"/>
  <c r="F344" i="9"/>
  <c r="G342" i="9"/>
  <c r="F342" i="9"/>
  <c r="G340" i="9"/>
  <c r="F340" i="9"/>
  <c r="G338" i="9"/>
  <c r="F338" i="9"/>
  <c r="G336" i="9"/>
  <c r="F336" i="9"/>
  <c r="G334" i="9"/>
  <c r="F334"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G328" i="9" s="1"/>
  <c r="F311" i="9"/>
  <c r="F328" i="9" s="1"/>
  <c r="G310" i="9"/>
  <c r="F310"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G305" i="9" s="1"/>
  <c r="F288" i="9"/>
  <c r="F305" i="9" s="1"/>
  <c r="G287" i="9"/>
  <c r="F287" i="9"/>
  <c r="G255" i="9"/>
  <c r="F255" i="9"/>
  <c r="G253" i="9"/>
  <c r="F253" i="9"/>
  <c r="G251" i="9"/>
  <c r="F251" i="9"/>
  <c r="D249" i="9"/>
  <c r="G254" i="9" s="1"/>
  <c r="C249" i="9"/>
  <c r="F254" i="9" s="1"/>
  <c r="G248" i="9"/>
  <c r="F248" i="9"/>
  <c r="G247" i="9"/>
  <c r="F247" i="9"/>
  <c r="G246" i="9"/>
  <c r="F246" i="9"/>
  <c r="G245" i="9"/>
  <c r="F245" i="9"/>
  <c r="G244" i="9"/>
  <c r="F244" i="9"/>
  <c r="G243" i="9"/>
  <c r="F243" i="9"/>
  <c r="G242" i="9"/>
  <c r="G249" i="9" s="1"/>
  <c r="F242" i="9"/>
  <c r="F249" i="9" s="1"/>
  <c r="G241" i="9"/>
  <c r="F241" i="9"/>
  <c r="G233" i="9"/>
  <c r="F233" i="9"/>
  <c r="G231" i="9"/>
  <c r="F231" i="9"/>
  <c r="G229" i="9"/>
  <c r="F229" i="9"/>
  <c r="D227" i="9"/>
  <c r="G232" i="9" s="1"/>
  <c r="C227" i="9"/>
  <c r="F232" i="9" s="1"/>
  <c r="G226" i="9"/>
  <c r="F226" i="9"/>
  <c r="G225" i="9"/>
  <c r="F225" i="9"/>
  <c r="G224" i="9"/>
  <c r="F224" i="9"/>
  <c r="G223" i="9"/>
  <c r="F223" i="9"/>
  <c r="G222" i="9"/>
  <c r="F222" i="9"/>
  <c r="G221" i="9"/>
  <c r="F221" i="9"/>
  <c r="G220" i="9"/>
  <c r="G227" i="9" s="1"/>
  <c r="F220" i="9"/>
  <c r="F227" i="9" s="1"/>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s="1"/>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F76" i="9" s="1"/>
  <c r="D85" i="9"/>
  <c r="D76" i="9" s="1"/>
  <c r="C76" i="9"/>
  <c r="F72" i="9"/>
  <c r="D72" i="9"/>
  <c r="C72" i="9"/>
  <c r="F57" i="9"/>
  <c r="F44" i="9" s="1"/>
  <c r="D57" i="9"/>
  <c r="D44" i="9" s="1"/>
  <c r="C44" i="9"/>
  <c r="F36" i="9"/>
  <c r="D36" i="9"/>
  <c r="F28" i="9"/>
  <c r="D28" i="9"/>
  <c r="C15"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3" i="8" s="1"/>
  <c r="C207" i="8"/>
  <c r="F187" i="8"/>
  <c r="F184" i="8"/>
  <c r="F183" i="8"/>
  <c r="F180" i="8"/>
  <c r="C179" i="8"/>
  <c r="F186" i="8" s="1"/>
  <c r="F177" i="8"/>
  <c r="F176" i="8"/>
  <c r="F175" i="8"/>
  <c r="F174" i="8"/>
  <c r="D167" i="8"/>
  <c r="C167" i="8"/>
  <c r="G166" i="8"/>
  <c r="F166" i="8"/>
  <c r="G165" i="8"/>
  <c r="F165" i="8"/>
  <c r="G164" i="8"/>
  <c r="G167" i="8" s="1"/>
  <c r="F164" i="8"/>
  <c r="F167" i="8" s="1"/>
  <c r="D156" i="8"/>
  <c r="C156" i="8"/>
  <c r="G152" i="8"/>
  <c r="G148" i="8"/>
  <c r="F148" i="8"/>
  <c r="G144" i="8"/>
  <c r="G140" i="8"/>
  <c r="F140" i="8"/>
  <c r="G136" i="8"/>
  <c r="F136" i="8"/>
  <c r="G135" i="8"/>
  <c r="F135" i="8"/>
  <c r="G134" i="8"/>
  <c r="F134" i="8"/>
  <c r="G133" i="8"/>
  <c r="F133" i="8"/>
  <c r="G132" i="8"/>
  <c r="F132" i="8"/>
  <c r="G131" i="8"/>
  <c r="F131" i="8"/>
  <c r="D130" i="8"/>
  <c r="C130" i="8"/>
  <c r="F117" i="8" s="1"/>
  <c r="G126" i="8"/>
  <c r="F126" i="8"/>
  <c r="G122" i="8"/>
  <c r="F122" i="8"/>
  <c r="G119" i="8"/>
  <c r="G118" i="8"/>
  <c r="G116" i="8"/>
  <c r="G114" i="8"/>
  <c r="G112" i="8"/>
  <c r="D105" i="8"/>
  <c r="D104" i="8"/>
  <c r="D103" i="8"/>
  <c r="D102" i="8"/>
  <c r="D101" i="8"/>
  <c r="C100" i="8"/>
  <c r="F103" i="8" s="1"/>
  <c r="D99" i="8"/>
  <c r="D98" i="8"/>
  <c r="F97" i="8"/>
  <c r="D97" i="8"/>
  <c r="D96" i="8"/>
  <c r="D95" i="8"/>
  <c r="D100" i="8" s="1"/>
  <c r="D94" i="8"/>
  <c r="F93" i="8"/>
  <c r="D93" i="8"/>
  <c r="D82" i="8"/>
  <c r="G82" i="8" s="1"/>
  <c r="D81" i="8"/>
  <c r="G81" i="8" s="1"/>
  <c r="G80" i="8"/>
  <c r="D80" i="8"/>
  <c r="G79" i="8"/>
  <c r="F79" i="8"/>
  <c r="D79" i="8"/>
  <c r="D78" i="8"/>
  <c r="G78" i="8" s="1"/>
  <c r="D77" i="8"/>
  <c r="C77" i="8"/>
  <c r="F80" i="8" s="1"/>
  <c r="G76" i="8"/>
  <c r="G75" i="8"/>
  <c r="G74" i="8"/>
  <c r="G73" i="8"/>
  <c r="F73" i="8"/>
  <c r="G72" i="8"/>
  <c r="G71" i="8"/>
  <c r="F71" i="8"/>
  <c r="G70" i="8"/>
  <c r="G77" i="8" s="1"/>
  <c r="F64" i="8"/>
  <c r="F63" i="8"/>
  <c r="F62" i="8"/>
  <c r="F60" i="8"/>
  <c r="F59" i="8"/>
  <c r="C58" i="8"/>
  <c r="F61" i="8" s="1"/>
  <c r="F57" i="8"/>
  <c r="F56" i="8"/>
  <c r="F55" i="8"/>
  <c r="F58" i="8" s="1"/>
  <c r="F54" i="8"/>
  <c r="F53" i="8"/>
  <c r="C47" i="8"/>
  <c r="D45" i="8"/>
  <c r="D307" i="8"/>
  <c r="C307" i="8"/>
  <c r="D295" i="8"/>
  <c r="C293" i="8"/>
  <c r="F293" i="8"/>
  <c r="D293" i="8"/>
  <c r="F307" i="8"/>
  <c r="D291" i="8"/>
  <c r="C291" i="8"/>
  <c r="G293" i="8"/>
  <c r="C295" i="8"/>
  <c r="F295" i="8"/>
  <c r="F196" i="8" l="1"/>
  <c r="F200" i="8"/>
  <c r="F205" i="8"/>
  <c r="F210" i="8"/>
  <c r="F204" i="8"/>
  <c r="F193" i="8"/>
  <c r="F197" i="8"/>
  <c r="F201" i="8"/>
  <c r="F214" i="8"/>
  <c r="F195" i="8"/>
  <c r="F199" i="8"/>
  <c r="F194" i="8"/>
  <c r="F198" i="8"/>
  <c r="F202" i="8"/>
  <c r="G104" i="8"/>
  <c r="G99" i="8"/>
  <c r="G95" i="8"/>
  <c r="G105" i="8"/>
  <c r="G101" i="8"/>
  <c r="G96" i="8"/>
  <c r="G98" i="8"/>
  <c r="G94" i="8"/>
  <c r="G102" i="8"/>
  <c r="G97" i="8"/>
  <c r="G93" i="8"/>
  <c r="G103" i="8"/>
  <c r="F102" i="8"/>
  <c r="F162" i="8"/>
  <c r="F160" i="8"/>
  <c r="F158" i="8"/>
  <c r="F155" i="8"/>
  <c r="F153" i="8"/>
  <c r="F151" i="8"/>
  <c r="F149" i="8"/>
  <c r="F147" i="8"/>
  <c r="F145" i="8"/>
  <c r="F143" i="8"/>
  <c r="F141" i="8"/>
  <c r="F139" i="8"/>
  <c r="F82" i="8"/>
  <c r="F101" i="8"/>
  <c r="F105" i="8"/>
  <c r="F113" i="8"/>
  <c r="F115" i="8"/>
  <c r="G129" i="8"/>
  <c r="G127" i="8"/>
  <c r="G125" i="8"/>
  <c r="G123" i="8"/>
  <c r="G121" i="8"/>
  <c r="G162" i="8"/>
  <c r="G160" i="8"/>
  <c r="G158" i="8"/>
  <c r="G155" i="8"/>
  <c r="G153" i="8"/>
  <c r="G151" i="8"/>
  <c r="G149" i="8"/>
  <c r="G147" i="8"/>
  <c r="G145" i="8"/>
  <c r="G143" i="8"/>
  <c r="G141" i="8"/>
  <c r="G139" i="8"/>
  <c r="G159" i="8"/>
  <c r="F129" i="8"/>
  <c r="F127" i="8"/>
  <c r="F125" i="8"/>
  <c r="F123" i="8"/>
  <c r="F121" i="8"/>
  <c r="F119" i="8"/>
  <c r="F144" i="8"/>
  <c r="F152" i="8"/>
  <c r="F159" i="8"/>
  <c r="F75" i="8"/>
  <c r="F81" i="8"/>
  <c r="F95" i="8"/>
  <c r="F99" i="8"/>
  <c r="F104" i="8"/>
  <c r="G113" i="8"/>
  <c r="G115" i="8"/>
  <c r="G130" i="8" s="1"/>
  <c r="G117" i="8"/>
  <c r="F120" i="8"/>
  <c r="F124" i="8"/>
  <c r="F128" i="8"/>
  <c r="F138" i="8"/>
  <c r="F156" i="8" s="1"/>
  <c r="F142" i="8"/>
  <c r="F146" i="8"/>
  <c r="F150" i="8"/>
  <c r="F154" i="8"/>
  <c r="F157" i="8"/>
  <c r="F161" i="8"/>
  <c r="F96" i="8"/>
  <c r="F70" i="8"/>
  <c r="F77" i="8" s="1"/>
  <c r="F72" i="8"/>
  <c r="F74" i="8"/>
  <c r="F76" i="8"/>
  <c r="F94" i="8"/>
  <c r="F100" i="8" s="1"/>
  <c r="F98" i="8"/>
  <c r="F112" i="8"/>
  <c r="F114" i="8"/>
  <c r="F116" i="8"/>
  <c r="F118" i="8"/>
  <c r="G120" i="8"/>
  <c r="G124" i="8"/>
  <c r="G128" i="8"/>
  <c r="G138" i="8"/>
  <c r="G142" i="8"/>
  <c r="G146" i="8"/>
  <c r="G150" i="8"/>
  <c r="G154" i="8"/>
  <c r="G157" i="8"/>
  <c r="G161" i="8"/>
  <c r="F211" i="8"/>
  <c r="F215" i="8"/>
  <c r="F17" i="22"/>
  <c r="F17" i="19"/>
  <c r="F16" i="19"/>
  <c r="F18" i="9"/>
  <c r="F22" i="9"/>
  <c r="F26" i="9"/>
  <c r="G489" i="9"/>
  <c r="F566" i="9"/>
  <c r="F564" i="9"/>
  <c r="F562" i="9"/>
  <c r="F560" i="9"/>
  <c r="F558" i="9"/>
  <c r="F556" i="9"/>
  <c r="F554" i="9"/>
  <c r="F552" i="9"/>
  <c r="F550" i="9"/>
  <c r="F600" i="9"/>
  <c r="F598" i="9"/>
  <c r="F15" i="19"/>
  <c r="F325" i="19"/>
  <c r="F323" i="19"/>
  <c r="F321" i="19"/>
  <c r="F319" i="19"/>
  <c r="F326" i="19" s="1"/>
  <c r="F317" i="19"/>
  <c r="F315" i="19"/>
  <c r="F313" i="19"/>
  <c r="F311" i="19"/>
  <c r="F309" i="19"/>
  <c r="F324" i="19"/>
  <c r="F320" i="19"/>
  <c r="F316" i="19"/>
  <c r="F312" i="19"/>
  <c r="F308" i="19"/>
  <c r="G564" i="19"/>
  <c r="F178" i="8"/>
  <c r="F179" i="8" s="1"/>
  <c r="F181" i="8"/>
  <c r="F185" i="8"/>
  <c r="F206" i="8"/>
  <c r="F208" i="8" s="1"/>
  <c r="F212" i="8"/>
  <c r="F12" i="9"/>
  <c r="F19" i="9"/>
  <c r="F23" i="9"/>
  <c r="F466" i="9"/>
  <c r="F468" i="9"/>
  <c r="F470" i="9"/>
  <c r="G485" i="9"/>
  <c r="G492" i="9"/>
  <c r="F549" i="9"/>
  <c r="F557" i="9"/>
  <c r="F565" i="9"/>
  <c r="F599" i="9"/>
  <c r="F40" i="10"/>
  <c r="F39" i="10"/>
  <c r="F42" i="10" s="1"/>
  <c r="G325" i="19"/>
  <c r="G323" i="19"/>
  <c r="G321" i="19"/>
  <c r="G319" i="19"/>
  <c r="G326" i="19" s="1"/>
  <c r="G317" i="19"/>
  <c r="G315" i="19"/>
  <c r="G313" i="19"/>
  <c r="G311" i="19"/>
  <c r="G309" i="19"/>
  <c r="G324" i="19"/>
  <c r="G320" i="19"/>
  <c r="G316" i="19"/>
  <c r="G312" i="19"/>
  <c r="G308" i="19"/>
  <c r="F182" i="8"/>
  <c r="F203" i="8"/>
  <c r="F209" i="8"/>
  <c r="F13" i="9"/>
  <c r="F16" i="9"/>
  <c r="F20" i="9"/>
  <c r="F24" i="9"/>
  <c r="G17" i="22"/>
  <c r="G16" i="19"/>
  <c r="G18" i="19" s="1"/>
  <c r="F228" i="9"/>
  <c r="F230" i="9"/>
  <c r="F250" i="9"/>
  <c r="F252" i="9"/>
  <c r="F333" i="9"/>
  <c r="F335" i="9"/>
  <c r="F337" i="9"/>
  <c r="F339" i="9"/>
  <c r="F341" i="9"/>
  <c r="F343" i="9"/>
  <c r="G466" i="9"/>
  <c r="G468" i="9"/>
  <c r="G479" i="9"/>
  <c r="G481" i="9"/>
  <c r="G483" i="9"/>
  <c r="G486" i="9"/>
  <c r="G490" i="9"/>
  <c r="G493" i="9"/>
  <c r="G530" i="9"/>
  <c r="G544" i="9" s="1"/>
  <c r="G533" i="9"/>
  <c r="G538" i="9"/>
  <c r="F543" i="9"/>
  <c r="F541" i="9"/>
  <c r="F539" i="9"/>
  <c r="F537" i="9"/>
  <c r="F535" i="9"/>
  <c r="F533" i="9"/>
  <c r="F531" i="9"/>
  <c r="F544" i="9" s="1"/>
  <c r="F529" i="9"/>
  <c r="F527" i="9"/>
  <c r="F555" i="9"/>
  <c r="F563" i="9"/>
  <c r="F597" i="9"/>
  <c r="F140" i="11"/>
  <c r="F137" i="11"/>
  <c r="F142" i="11"/>
  <c r="F139" i="11"/>
  <c r="F134" i="11"/>
  <c r="F132" i="11"/>
  <c r="F130" i="11"/>
  <c r="F128" i="11"/>
  <c r="F126" i="11"/>
  <c r="F124" i="11"/>
  <c r="F122" i="11"/>
  <c r="F120" i="11"/>
  <c r="F163" i="11"/>
  <c r="F158" i="11"/>
  <c r="F156" i="11"/>
  <c r="F151" i="11"/>
  <c r="F160" i="11"/>
  <c r="F153" i="11"/>
  <c r="F150" i="11"/>
  <c r="F157" i="11" s="1"/>
  <c r="F161" i="11"/>
  <c r="F185" i="11"/>
  <c r="F180" i="11"/>
  <c r="F178" i="11"/>
  <c r="F173" i="11"/>
  <c r="F182" i="11"/>
  <c r="F175" i="11"/>
  <c r="F172" i="11"/>
  <c r="F179" i="11" s="1"/>
  <c r="F183" i="11"/>
  <c r="G17" i="19"/>
  <c r="G216" i="19"/>
  <c r="G227" i="19"/>
  <c r="F237" i="19"/>
  <c r="F235" i="19"/>
  <c r="F233" i="19"/>
  <c r="F231" i="19"/>
  <c r="F229" i="19"/>
  <c r="F227" i="19"/>
  <c r="F225" i="19"/>
  <c r="F223" i="19"/>
  <c r="F221" i="19"/>
  <c r="F219" i="19"/>
  <c r="F217" i="19"/>
  <c r="F215" i="19"/>
  <c r="F238" i="19" s="1"/>
  <c r="F232" i="19"/>
  <c r="F224" i="19"/>
  <c r="F216" i="19"/>
  <c r="F234" i="19"/>
  <c r="F226" i="19"/>
  <c r="F218" i="19"/>
  <c r="F272" i="19"/>
  <c r="F270" i="19"/>
  <c r="F268" i="19"/>
  <c r="F266" i="19"/>
  <c r="F273" i="19" s="1"/>
  <c r="F271" i="19"/>
  <c r="F267" i="19"/>
  <c r="F314" i="19"/>
  <c r="F322" i="19"/>
  <c r="F587" i="19"/>
  <c r="F14" i="9"/>
  <c r="F17" i="9"/>
  <c r="F21" i="9"/>
  <c r="F25" i="9"/>
  <c r="G228" i="9"/>
  <c r="G230" i="9"/>
  <c r="G250" i="9"/>
  <c r="G252" i="9"/>
  <c r="G333" i="9"/>
  <c r="G335" i="9"/>
  <c r="G337" i="9"/>
  <c r="G339" i="9"/>
  <c r="G341" i="9"/>
  <c r="G343" i="9"/>
  <c r="F429" i="9"/>
  <c r="F431" i="9"/>
  <c r="F452" i="9" s="1"/>
  <c r="F433" i="9"/>
  <c r="F435" i="9"/>
  <c r="F437" i="9"/>
  <c r="F439" i="9"/>
  <c r="F441" i="9"/>
  <c r="F443" i="9"/>
  <c r="F445" i="9"/>
  <c r="F447" i="9"/>
  <c r="F449" i="9"/>
  <c r="F458" i="9"/>
  <c r="F460" i="9"/>
  <c r="F462" i="9"/>
  <c r="F465" i="9" s="1"/>
  <c r="F464" i="9"/>
  <c r="F467" i="9"/>
  <c r="F469" i="9"/>
  <c r="G484" i="9"/>
  <c r="F493" i="9"/>
  <c r="F491" i="9"/>
  <c r="F489" i="9"/>
  <c r="F486" i="9"/>
  <c r="F487" i="9" s="1"/>
  <c r="F484" i="9"/>
  <c r="G488" i="9"/>
  <c r="F553" i="9"/>
  <c r="F561" i="9"/>
  <c r="G584" i="9"/>
  <c r="G582" i="9"/>
  <c r="G580" i="9"/>
  <c r="G578" i="9"/>
  <c r="G576" i="9"/>
  <c r="G574" i="9"/>
  <c r="G572" i="9"/>
  <c r="G585" i="9" s="1"/>
  <c r="G163" i="11"/>
  <c r="G161" i="11"/>
  <c r="G159" i="11"/>
  <c r="G156" i="11"/>
  <c r="G154" i="11"/>
  <c r="G152" i="11"/>
  <c r="G150" i="11"/>
  <c r="G157" i="11" s="1"/>
  <c r="G160" i="11"/>
  <c r="G153" i="11"/>
  <c r="G162" i="11"/>
  <c r="G155" i="11"/>
  <c r="G185" i="11"/>
  <c r="G183" i="11"/>
  <c r="G181" i="11"/>
  <c r="G178" i="11"/>
  <c r="G176" i="11"/>
  <c r="G174" i="11"/>
  <c r="G172" i="11"/>
  <c r="G182" i="11"/>
  <c r="G175" i="11"/>
  <c r="G179" i="11" s="1"/>
  <c r="G184" i="11"/>
  <c r="G177" i="11"/>
  <c r="G237" i="19"/>
  <c r="G234" i="19"/>
  <c r="G229" i="19"/>
  <c r="G226" i="19"/>
  <c r="G221" i="19"/>
  <c r="G218" i="19"/>
  <c r="G238" i="19" s="1"/>
  <c r="G236" i="19"/>
  <c r="G231" i="19"/>
  <c r="G228" i="19"/>
  <c r="G223" i="19"/>
  <c r="G220" i="19"/>
  <c r="G215" i="19"/>
  <c r="G272" i="19"/>
  <c r="G270" i="19"/>
  <c r="G268" i="19"/>
  <c r="G266" i="19"/>
  <c r="G273" i="19" s="1"/>
  <c r="G271" i="19"/>
  <c r="G267" i="19"/>
  <c r="G314" i="19"/>
  <c r="G322" i="19"/>
  <c r="F367" i="19"/>
  <c r="F348" i="19"/>
  <c r="F346" i="19"/>
  <c r="F344" i="19"/>
  <c r="F342" i="19"/>
  <c r="F340" i="19"/>
  <c r="F338" i="19"/>
  <c r="F336" i="19"/>
  <c r="F334" i="19"/>
  <c r="F332" i="19"/>
  <c r="F347" i="19"/>
  <c r="F343" i="19"/>
  <c r="F339" i="19"/>
  <c r="F335" i="19"/>
  <c r="F331" i="19"/>
  <c r="F44" i="24"/>
  <c r="F42" i="24"/>
  <c r="F40" i="24"/>
  <c r="F38" i="24"/>
  <c r="F36" i="24"/>
  <c r="F34" i="24"/>
  <c r="F32" i="24"/>
  <c r="F21" i="24"/>
  <c r="F11" i="24"/>
  <c r="F45" i="24"/>
  <c r="F43" i="24"/>
  <c r="F41" i="24"/>
  <c r="F39" i="24"/>
  <c r="F37" i="24"/>
  <c r="F35" i="24"/>
  <c r="F33" i="24"/>
  <c r="F31" i="24"/>
  <c r="F16" i="24"/>
  <c r="F155" i="10"/>
  <c r="F159" i="10"/>
  <c r="G143" i="11"/>
  <c r="G141" i="11"/>
  <c r="G139" i="11"/>
  <c r="G137" i="11"/>
  <c r="G135" i="11"/>
  <c r="F250" i="19"/>
  <c r="F248" i="19"/>
  <c r="F246" i="19"/>
  <c r="F244" i="19"/>
  <c r="F251" i="19" s="1"/>
  <c r="F149" i="10"/>
  <c r="F152" i="10" s="1"/>
  <c r="G120" i="11"/>
  <c r="G122" i="11"/>
  <c r="G124" i="11"/>
  <c r="G126" i="11"/>
  <c r="G128" i="11"/>
  <c r="G130" i="11"/>
  <c r="G132" i="11"/>
  <c r="G134" i="11"/>
  <c r="G142" i="11"/>
  <c r="F38" i="19"/>
  <c r="F34" i="19"/>
  <c r="F30" i="19"/>
  <c r="F27" i="19"/>
  <c r="F29" i="19" s="1"/>
  <c r="F33" i="19"/>
  <c r="G250" i="19"/>
  <c r="G248" i="19"/>
  <c r="G246" i="19"/>
  <c r="G244" i="19"/>
  <c r="G251" i="19" s="1"/>
  <c r="F601" i="19"/>
  <c r="F599" i="19"/>
  <c r="F597" i="19"/>
  <c r="F595" i="19"/>
  <c r="F593" i="19"/>
  <c r="F591" i="19"/>
  <c r="F589" i="19"/>
  <c r="F81" i="24"/>
  <c r="F80" i="24"/>
  <c r="F79" i="24"/>
  <c r="F82" i="24" s="1"/>
  <c r="G561" i="19"/>
  <c r="G580" i="19"/>
  <c r="G587" i="19" s="1"/>
  <c r="G582" i="19"/>
  <c r="G584" i="19"/>
  <c r="F195" i="24"/>
  <c r="F199" i="24"/>
  <c r="F189" i="24"/>
  <c r="F192" i="24" s="1"/>
  <c r="G332" i="19"/>
  <c r="G334" i="19"/>
  <c r="G349" i="19" s="1"/>
  <c r="G336" i="19"/>
  <c r="G338" i="19"/>
  <c r="G340" i="19"/>
  <c r="G342" i="19"/>
  <c r="G344" i="19"/>
  <c r="G346" i="19"/>
  <c r="G348" i="19"/>
  <c r="F207" i="8" l="1"/>
  <c r="G144" i="11"/>
  <c r="F22" i="24"/>
  <c r="F349" i="19"/>
  <c r="F15" i="9"/>
  <c r="F130" i="8"/>
  <c r="F46" i="24"/>
  <c r="F567" i="9"/>
  <c r="F18" i="19"/>
  <c r="F602" i="19"/>
  <c r="G346" i="9"/>
  <c r="F144" i="11"/>
  <c r="F601" i="9"/>
  <c r="G487" i="9"/>
  <c r="F346" i="9"/>
  <c r="G156" i="8"/>
  <c r="G10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<sst xmlns="http://schemas.openxmlformats.org/spreadsheetml/2006/main" count="4660" uniqueCount="3083">
  <si>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</si>
  <si>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</si>
  <si>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</si>
  <si>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</si>
  <si>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</si>
  <si>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</si>
  <si>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</si>
  <si>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</si>
  <si>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</si>
  <si>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</si>
  <si>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</si>
  <si>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</si>
  <si>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</si>
  <si>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</si>
  <si>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</si>
  <si>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</si>
  <si>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</si>
  <si>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</si>
  <si>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</si>
  <si>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</si>
  <si>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</si>
  <si>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</si>
  <si>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</si>
  <si>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</si>
  <si>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</si>
  <si>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</si>
  <si>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</si>
  <si>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</si>
  <si>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</si>
  <si>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</si>
  <si>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</si>
  <si>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</si>
  <si>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</si>
  <si>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</si>
  <si>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</si>
  <si>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</si>
  <si>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</si>
  <si>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</si>
  <si>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</si>
  <si>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</si>
  <si>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</si>
  <si>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</si>
  <si>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</si>
  <si>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</si>
  <si>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</si>
  <si>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</si>
  <si>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</si>
  <si>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</si>
  <si>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</si>
  <si>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</si>
  <si>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</si>
  <si>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</si>
  <si>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</si>
  <si>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</si>
  <si>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</si>
  <si>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</si>
  <si>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</si>
  <si>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</si>
  <si>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</si>
  <si>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</si>
  <si>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</si>
  <si>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</si>
  <si>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</si>
  <si>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</si>
  <si>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</si>
  <si>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</si>
  <si>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</si>
  <si>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</si>
  <si>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</si>
  <si>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</si>
  <si>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</si>
  <si>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</si>
  <si>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</si>
  <si>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</si>
  <si>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</si>
  <si>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</si>
  <si>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</si>
  <si>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</si>
  <si>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</si>
  <si>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</si>
  <si>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</si>
  <si>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</si>
  <si>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</si>
  <si>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</si>
  <si>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</si>
  <si>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</si>
  <si>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</si>
  <si>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</si>
  <si>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</si>
  <si>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</si>
  <si>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</si>
  <si>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</si>
  <si>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</si>
  <si>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</si>
  <si>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</si>
  <si>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</si>
  <si>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</si>
  <si>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</si>
  <si>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</si>
  <si>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</si>
  <si>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</si>
  <si>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</si>
  <si>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</si>
  <si>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</si>
  <si>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</si>
  <si>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</si>
  <si>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</si>
  <si>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</si>
  <si>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</si>
  <si>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</si>
  <si>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</si>
  <si>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</si>
  <si>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</si>
  <si>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</si>
  <si>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</si>
  <si>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</si>
  <si>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</si>
  <si>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</si>
  <si>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</si>
  <si>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</si>
  <si>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</si>
  <si>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</si>
  <si>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</si>
  <si>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</si>
  <si>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</si>
  <si>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</si>
  <si>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</si>
  <si>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</si>
  <si>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</si>
  <si>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</si>
  <si>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</si>
  <si>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</si>
  <si>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</si>
  <si>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</si>
  <si>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</si>
  <si>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</si>
  <si>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</si>
  <si>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</si>
  <si>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</si>
  <si>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</si>
  <si>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</si>
  <si>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</si>
  <si>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</si>
  <si>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</si>
  <si>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</si>
  <si>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</si>
  <si>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</si>
  <si>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</si>
  <si>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</si>
  <si>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</si>
  <si>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</si>
  <si>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</si>
  <si>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</si>
  <si>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</si>
  <si>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</si>
  <si>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</si>
  <si>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</si>
  <si>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</si>
  <si>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</si>
  <si>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</si>
  <si>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</si>
  <si>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</si>
  <si>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</si>
  <si>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</si>
  <si>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</si>
  <si>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</si>
  <si>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</si>
  <si>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</si>
  <si>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</si>
  <si>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</si>
  <si>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</si>
  <si>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</si>
  <si>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</si>
  <si>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</si>
  <si>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</si>
  <si>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</si>
  <si>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</si>
  <si>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</si>
  <si>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</si>
  <si>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</si>
  <si>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</si>
  <si>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</si>
  <si>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</si>
  <si>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</si>
  <si>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</si>
  <si>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</si>
  <si>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</si>
  <si>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</si>
  <si>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</si>
  <si>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</si>
  <si>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</si>
  <si>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</si>
  <si>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</si>
  <si>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</si>
  <si>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</si>
  <si>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</si>
  <si>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</si>
  <si>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</si>
  <si>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</si>
  <si>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</si>
  <si>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</si>
  <si>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</si>
  <si>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</si>
  <si>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</si>
  <si>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</si>
  <si>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</si>
  <si>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</si>
  <si>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</si>
  <si>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</si>
  <si>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</si>
  <si>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</si>
  <si>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</si>
  <si>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</si>
  <si>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</si>
  <si>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</si>
  <si>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</si>
  <si>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</si>
  <si>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</si>
  <si>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</si>
  <si>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</si>
  <si>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</si>
  <si>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</si>
  <si>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</si>
  <si>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</si>
  <si>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</si>
  <si>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</si>
  <si>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</si>
  <si>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</si>
  <si>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</si>
  <si>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</si>
  <si>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</si>
  <si>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</si>
  <si>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</si>
  <si>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</si>
  <si>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</si>
  <si>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</si>
  <si>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</si>
  <si>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</si>
  <si>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</si>
  <si>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</si>
  <si>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</si>
  <si>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</si>
  <si>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</si>
  <si>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</si>
  <si>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</si>
  <si>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</si>
  <si>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</si>
  <si>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</si>
  <si>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</si>
  <si>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</si>
  <si>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</si>
  <si>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</si>
  <si>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</si>
  <si>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</si>
  <si>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</si>
  <si>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</si>
  <si>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</si>
  <si>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</si>
  <si>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</si>
  <si>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</si>
  <si>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</si>
  <si>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</si>
  <si>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</si>
  <si>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</si>
  <si>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</si>
  <si>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</si>
  <si>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</si>
  <si>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</si>
  <si>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</si>
  <si>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</si>
  <si>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</si>
  <si>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</si>
  <si>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</si>
  <si>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</si>
  <si>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</si>
  <si>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</si>
  <si>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</si>
  <si>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</si>
  <si>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</si>
  <si>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</si>
  <si>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</si>
  <si>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</si>
  <si>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</si>
  <si>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</si>
  <si>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</si>
  <si>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</si>
  <si>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</si>
  <si>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</si>
  <si>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</si>
  <si>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</si>
  <si>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</si>
  <si>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</si>
  <si>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</si>
  <si>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</si>
  <si>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</si>
  <si>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</si>
  <si>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</si>
  <si>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</si>
  <si>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</si>
  <si>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</si>
  <si>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</si>
  <si>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</si>
  <si>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</si>
  <si>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</si>
  <si>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</si>
  <si>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</si>
  <si>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</si>
  <si>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</si>
  <si>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</si>
  <si>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</si>
  <si>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</si>
  <si>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</si>
  <si>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</si>
  <si>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</si>
  <si>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</si>
  <si>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</si>
  <si>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</si>
  <si>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</si>
  <si>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</si>
  <si>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</si>
  <si>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</si>
  <si>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</si>
  <si>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</si>
  <si>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</si>
  <si>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</si>
  <si>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</si>
  <si>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</si>
  <si>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</si>
  <si>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</si>
  <si>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</si>
  <si>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</si>
  <si>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</si>
  <si>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</si>
  <si>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</si>
  <si>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</si>
  <si>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</si>
  <si>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</si>
  <si>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</si>
  <si>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</si>
  <si>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</si>
  <si>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</si>
  <si>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</si>
  <si>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</si>
  <si>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</si>
  <si>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</si>
  <si>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</si>
  <si>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</si>
  <si>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</si>
  <si>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</si>
  <si>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</si>
  <si>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</si>
  <si>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</si>
  <si>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</si>
  <si>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</si>
  <si>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</si>
  <si>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</si>
  <si>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</si>
  <si>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</si>
  <si>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</si>
  <si>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</si>
  <si>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</si>
  <si>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</si>
  <si>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</si>
  <si>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</si>
  <si>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</si>
  <si>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</si>
  <si>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</si>
  <si>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</si>
  <si>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</si>
  <si>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</si>
  <si>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</si>
  <si>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</si>
  <si>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</si>
  <si>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</si>
  <si>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</si>
  <si>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</si>
  <si>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</si>
  <si>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</si>
  <si>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</si>
  <si>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</si>
  <si>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</si>
  <si>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</si>
  <si>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</si>
  <si>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</si>
  <si>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</si>
  <si>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</si>
  <si>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</si>
  <si>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</si>
  <si>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</si>
  <si>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</si>
  <si>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</si>
  <si>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</si>
  <si>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</si>
  <si>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</si>
  <si>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</si>
  <si>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</si>
  <si>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</si>
  <si>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</si>
  <si>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</si>
  <si>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</si>
  <si>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</si>
  <si>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</si>
  <si>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</si>
  <si>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</si>
  <si>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</si>
  <si>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</si>
  <si>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</si>
  <si>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</si>
  <si>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</si>
  <si>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</si>
  <si>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</si>
  <si>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</si>
  <si>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</si>
  <si>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</si>
  <si>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</si>
  <si>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</si>
  <si>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</si>
  <si>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</si>
  <si>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</si>
  <si>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</si>
  <si>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</si>
  <si>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</si>
  <si>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</si>
  <si>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</si>
  <si>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</si>
  <si>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</si>
  <si>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</si>
  <si>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</si>
  <si>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</si>
  <si>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</si>
  <si>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</si>
  <si>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</si>
  <si>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</si>
  <si>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</si>
  <si>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</si>
  <si>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</si>
  <si>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</si>
  <si>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</si>
  <si>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</si>
  <si>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</si>
  <si>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</si>
  <si>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</si>
  <si>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</si>
  <si>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</si>
  <si>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</si>
  <si>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</si>
  <si>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</si>
  <si>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</si>
  <si>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</si>
  <si>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</si>
  <si>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</si>
  <si>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</si>
  <si>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</si>
  <si>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</si>
  <si>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</si>
  <si>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</si>
  <si>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</si>
  <si>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</si>
  <si>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</si>
  <si>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</si>
  <si>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</si>
  <si>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</si>
  <si>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</si>
  <si>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</si>
  <si>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</si>
  <si>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</si>
  <si>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</si>
  <si>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</si>
  <si>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</si>
  <si>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</si>
  <si>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</si>
  <si>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</si>
  <si>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</si>
  <si>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</si>
  <si>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</si>
  <si>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</si>
  <si>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</si>
  <si>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</si>
  <si>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</si>
  <si>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</si>
  <si>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</si>
  <si>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</si>
  <si>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</si>
  <si>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</si>
  <si>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</si>
  <si>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</si>
  <si>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</si>
  <si>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</si>
  <si>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</si>
  <si>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</si>
  <si>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</si>
  <si>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</si>
  <si>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</si>
  <si>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</si>
  <si>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</si>
  <si>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</si>
  <si>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</si>
  <si>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</si>
  <si>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</si>
  <si>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</si>
  <si>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</si>
  <si>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</si>
  <si>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</si>
  <si>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</si>
  <si>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</si>
  <si>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</si>
  <si>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</si>
  <si>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</si>
  <si>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</si>
  <si>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</si>
  <si>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</si>
  <si>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</si>
  <si>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</si>
  <si>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</si>
  <si>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</si>
  <si>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</si>
  <si>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</si>
  <si>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</si>
  <si>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</si>
  <si>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</si>
  <si>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</si>
  <si>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</si>
  <si>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</si>
  <si>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</si>
  <si>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</si>
  <si>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</si>
  <si>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</si>
  <si>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</si>
  <si>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</si>
  <si>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</si>
  <si>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</si>
  <si>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</si>
  <si>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</si>
  <si>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</si>
  <si>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</si>
  <si>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</si>
  <si>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</si>
  <si>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</si>
  <si>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</si>
  <si>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</si>
  <si>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</si>
  <si>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</si>
  <si>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</si>
  <si>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</si>
  <si>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</si>
  <si>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</si>
  <si>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</si>
  <si>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</si>
  <si>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</si>
  <si>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</si>
  <si>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</si>
  <si>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</si>
  <si>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</si>
  <si>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</si>
  <si>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</si>
  <si>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</si>
  <si>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</si>
  <si>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</si>
  <si>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</si>
  <si>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</si>
  <si>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</si>
  <si>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</si>
  <si>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</si>
  <si>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</si>
  <si>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</si>
  <si>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</si>
  <si>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</si>
  <si>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</si>
  <si>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</si>
  <si>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</si>
  <si>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</si>
  <si>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</si>
  <si>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</si>
  <si>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</si>
  <si>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</si>
  <si>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</si>
  <si>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</si>
  <si>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</si>
  <si>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</si>
  <si>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</si>
  <si>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</si>
  <si>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</si>
  <si>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</si>
  <si>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</si>
  <si>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</si>
  <si>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</si>
  <si>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</si>
  <si>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</si>
  <si>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</si>
  <si>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</si>
  <si>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</si>
  <si>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</si>
  <si>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</si>
  <si>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</si>
  <si>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</si>
  <si>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</si>
  <si>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</si>
  <si>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</si>
  <si>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</si>
  <si>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</si>
  <si>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</si>
  <si>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</si>
  <si>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</si>
  <si>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</si>
  <si>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</si>
  <si>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</si>
  <si>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</si>
  <si>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</si>
  <si>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</si>
  <si>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</si>
  <si>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</si>
  <si>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</si>
  <si>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</si>
  <si>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</si>
  <si>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</si>
  <si>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</si>
  <si>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</si>
  <si>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</si>
  <si>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</si>
  <si>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</si>
  <si>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</si>
  <si>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</si>
  <si>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</si>
  <si>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</si>
  <si>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</si>
  <si>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</si>
  <si>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</si>
  <si>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</si>
  <si>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</si>
  <si>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</si>
  <si>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</si>
  <si>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</si>
  <si>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</si>
  <si>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</si>
  <si>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</si>
  <si>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</si>
  <si>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</si>
  <si>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</si>
  <si>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</si>
  <si>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</si>
  <si>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</si>
  <si>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</si>
  <si>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</si>
  <si>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</si>
  <si>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</si>
  <si>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</si>
  <si>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</si>
  <si>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</si>
  <si>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</si>
  <si>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</si>
  <si>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</si>
  <si>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</si>
  <si>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</si>
  <si>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</si>
  <si>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</si>
  <si>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</si>
  <si>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</si>
  <si>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</si>
  <si>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</si>
  <si>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</si>
  <si>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</si>
  <si>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</si>
  <si>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</si>
  <si>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</si>
  <si>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</si>
  <si>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</si>
  <si>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</si>
  <si>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</si>
  <si>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</si>
  <si>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</si>
  <si>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</si>
  <si>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</si>
  <si>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</si>
  <si>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</si>
  <si>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</si>
  <si>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</si>
  <si>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</si>
  <si>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</si>
  <si>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</si>
  <si>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</si>
  <si>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</si>
  <si>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</si>
  <si>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</si>
  <si>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</si>
  <si>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</si>
  <si>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</si>
  <si>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</si>
  <si>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</si>
  <si>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</si>
  <si>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</si>
  <si>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</si>
  <si>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</si>
  <si>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</si>
  <si>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</si>
  <si>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</si>
  <si>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</si>
  <si>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</si>
  <si>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</si>
  <si>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</si>
  <si>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</si>
  <si>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</si>
  <si>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</si>
  <si>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</si>
  <si>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</si>
  <si>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</si>
  <si>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</si>
  <si>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</si>
  <si>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</si>
  <si>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</si>
  <si>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</si>
  <si>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</si>
  <si>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</si>
  <si>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</si>
  <si>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</si>
  <si>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</si>
  <si>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</si>
  <si>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</si>
  <si>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</si>
  <si>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</si>
  <si>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</si>
  <si>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</si>
  <si>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</si>
  <si>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</si>
  <si>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</si>
  <si>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</si>
  <si>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</si>
  <si>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</si>
  <si>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</si>
  <si>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</si>
  <si>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</si>
  <si>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</si>
  <si>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</si>
  <si>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</si>
  <si>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</si>
  <si>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</si>
  <si>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</si>
  <si>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</si>
  <si>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</si>
  <si>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</si>
  <si>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</si>
  <si>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</si>
  <si>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</si>
  <si>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</si>
  <si>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</si>
  <si>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</si>
  <si>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</si>
  <si>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</si>
  <si>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</si>
  <si>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</si>
  <si>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</si>
  <si>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</si>
  <si>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</si>
  <si>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</si>
  <si>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</si>
  <si>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</si>
  <si>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</si>
  <si>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</si>
  <si>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</si>
  <si>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</si>
  <si>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</si>
  <si>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</si>
  <si>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</si>
  <si>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</si>
  <si>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</si>
  <si>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</si>
  <si>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</si>
  <si>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</si>
  <si>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</si>
  <si>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</si>
  <si>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</si>
  <si>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</si>
  <si>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</si>
  <si>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</si>
  <si>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</si>
  <si>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</si>
  <si>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</si>
  <si>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</si>
  <si>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</si>
  <si>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</si>
  <si>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</si>
  <si>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</si>
  <si>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</si>
  <si>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</si>
  <si>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</si>
  <si>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</si>
  <si>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</si>
  <si>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</si>
  <si>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</si>
  <si>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</si>
  <si>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</si>
  <si>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</si>
  <si>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</si>
  <si>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</si>
  <si>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</si>
  <si>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</si>
  <si>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</si>
  <si>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</si>
  <si>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</si>
  <si>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</si>
  <si>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</si>
  <si>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</si>
  <si>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</si>
  <si>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</si>
  <si>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</si>
  <si>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</si>
  <si>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</si>
  <si>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</si>
  <si>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</si>
  <si>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</si>
  <si>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</si>
  <si>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</si>
  <si>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</si>
  <si>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</si>
  <si>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</si>
  <si>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</si>
  <si>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</si>
  <si>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</si>
  <si>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</si>
  <si>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</si>
  <si>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</si>
  <si>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</si>
  <si>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</si>
  <si>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</si>
  <si>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</si>
  <si>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</si>
  <si>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</si>
  <si>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</si>
  <si>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</si>
  <si>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</si>
  <si>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</si>
  <si>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</si>
  <si>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</si>
  <si>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</si>
  <si>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</si>
  <si>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</si>
  <si>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</si>
  <si>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</si>
  <si>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</si>
  <si>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</si>
  <si>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</si>
  <si>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</si>
  <si>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</si>
  <si>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</si>
  <si>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</si>
  <si>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</si>
  <si>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</si>
  <si>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</si>
  <si>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</si>
  <si>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</si>
  <si>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</si>
  <si>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</si>
  <si>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</si>
  <si>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</si>
  <si>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</si>
  <si>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</si>
  <si>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</si>
  <si>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</si>
  <si>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</si>
  <si>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</si>
  <si>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</si>
  <si>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</si>
  <si>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</si>
  <si>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</si>
  <si>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</si>
  <si>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</si>
  <si>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</si>
  <si>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</si>
  <si>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</si>
  <si>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</si>
  <si>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</si>
  <si>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</si>
  <si>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</si>
  <si>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</si>
  <si>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</si>
  <si>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</si>
  <si>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</si>
  <si>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</si>
  <si>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</si>
  <si>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</si>
  <si>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</si>
  <si>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</si>
  <si>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</si>
  <si>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</si>
  <si>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</si>
  <si>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</si>
  <si>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</si>
  <si>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</si>
  <si>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</si>
  <si>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</si>
  <si>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</si>
  <si>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</si>
  <si>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</si>
  <si>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</si>
  <si>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</si>
  <si>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</si>
  <si>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</si>
  <si>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</si>
  <si>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</si>
  <si>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</si>
  <si>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</si>
  <si>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</si>
  <si>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</si>
  <si>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</si>
  <si>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</si>
  <si>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</si>
  <si>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</si>
  <si>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</si>
  <si>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</si>
  <si>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</si>
  <si>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</si>
  <si>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</si>
  <si>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</si>
  <si>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</si>
  <si>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</si>
  <si>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</si>
  <si>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</si>
  <si>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</si>
  <si>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</si>
  <si>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</si>
  <si>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</si>
  <si>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</si>
  <si>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</si>
  <si>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</si>
  <si>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</si>
  <si>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</si>
  <si>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</si>
  <si>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</si>
  <si>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</si>
  <si>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</si>
  <si>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</si>
  <si>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</si>
  <si>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</si>
  <si>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</si>
  <si>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</si>
  <si>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</si>
  <si>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</si>
  <si>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</si>
  <si>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</si>
  <si>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</si>
  <si>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</si>
  <si>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</si>
  <si>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</si>
  <si>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</si>
  <si>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</si>
  <si>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</si>
  <si>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</si>
  <si>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</si>
  <si>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</si>
  <si>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</si>
  <si>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</si>
  <si>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</si>
  <si>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</si>
  <si>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</si>
  <si>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</si>
  <si>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</si>
  <si>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</si>
  <si>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</si>
  <si>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</si>
  <si>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</si>
  <si>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</si>
  <si>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</si>
  <si>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</si>
  <si>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</si>
  <si>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</si>
  <si>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</si>
  <si>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</si>
  <si>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</si>
  <si>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</si>
  <si>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</si>
  <si>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</si>
  <si>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</si>
  <si>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</si>
  <si>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</si>
  <si>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</si>
  <si>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</si>
  <si>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</si>
  <si>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</si>
  <si>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</si>
  <si>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</si>
  <si>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</si>
  <si>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</si>
  <si>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</si>
  <si>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</si>
  <si>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</si>
  <si>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</si>
  <si>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</si>
  <si>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</si>
  <si>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</si>
  <si>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</si>
  <si>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</si>
  <si>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</si>
  <si>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</si>
  <si>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</si>
  <si>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</si>
  <si>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</si>
  <si>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</si>
  <si>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</si>
  <si>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</si>
  <si>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</si>
  <si>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</si>
  <si>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</si>
  <si>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</si>
  <si>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</si>
  <si>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</si>
  <si>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</si>
  <si>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</si>
  <si>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</si>
  <si>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</si>
  <si>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</si>
  <si>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</si>
  <si>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</si>
  <si>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</si>
  <si>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</si>
  <si>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</si>
  <si>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</si>
  <si>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</si>
  <si>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</si>
  <si>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</si>
  <si>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</si>
  <si>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</si>
  <si>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</si>
  <si>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</si>
  <si>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</si>
  <si>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</si>
  <si>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</si>
  <si>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</si>
  <si>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</si>
  <si>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</si>
  <si>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</si>
  <si>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</si>
  <si>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</si>
  <si>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</si>
  <si>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</si>
  <si>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</si>
  <si>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</si>
  <si>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</si>
  <si>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</si>
  <si>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</si>
  <si>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</si>
  <si>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</si>
  <si>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</si>
  <si>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</si>
  <si>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</si>
  <si>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</si>
  <si>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</si>
  <si>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</si>
  <si>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</si>
  <si>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</si>
  <si>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</si>
  <si>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</si>
  <si>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</si>
  <si>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</si>
  <si>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</si>
  <si>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</si>
  <si>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</si>
  <si>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</si>
  <si>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</si>
  <si>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</si>
  <si>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</si>
  <si>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</si>
  <si>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</si>
  <si>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</si>
  <si>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</si>
  <si>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</si>
  <si>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</si>
  <si>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</si>
  <si>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</si>
  <si>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</si>
  <si>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</si>
  <si>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</si>
  <si>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</si>
  <si>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</si>
  <si>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</si>
  <si>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</si>
  <si>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</si>
  <si>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</si>
  <si>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</si>
  <si>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</si>
  <si>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</si>
  <si>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</si>
  <si>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</si>
  <si>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</si>
  <si>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</si>
  <si>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</si>
  <si>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</si>
  <si>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</si>
  <si>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</si>
  <si>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</si>
  <si>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</si>
  <si>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</si>
  <si>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</si>
  <si>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</si>
  <si>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</si>
  <si>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</si>
  <si>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</si>
  <si>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</si>
  <si>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</si>
  <si>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</si>
  <si>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</si>
  <si>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</si>
  <si>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</si>
  <si>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</si>
  <si>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</si>
  <si>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</si>
  <si>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</si>
  <si>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</si>
  <si>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</si>
  <si>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</si>
  <si>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</si>
  <si>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</si>
  <si>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</si>
  <si>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</si>
  <si>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</si>
  <si>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</si>
  <si>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</si>
  <si>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</si>
  <si>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</si>
  <si>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</si>
  <si>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</si>
  <si>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</si>
  <si>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</si>
  <si>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</si>
  <si>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</si>
  <si>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</si>
  <si>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</si>
  <si>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</si>
  <si>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</si>
  <si>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</si>
  <si>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</si>
  <si>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</si>
  <si>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</si>
  <si>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</si>
  <si>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</si>
  <si>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</si>
  <si>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</si>
  <si>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</si>
  <si>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</si>
  <si>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</si>
  <si>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</si>
  <si>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</si>
  <si>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</si>
  <si>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</si>
  <si>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</si>
  <si>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</si>
  <si>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</si>
  <si>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</si>
  <si>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</si>
  <si>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</si>
  <si>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</si>
  <si>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</si>
  <si>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</si>
  <si>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</si>
  <si>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</si>
  <si>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</si>
  <si>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</si>
  <si>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</si>
  <si>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</si>
  <si>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</si>
  <si>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</si>
  <si>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</si>
  <si>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</si>
  <si>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</si>
  <si>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</si>
  <si>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</si>
  <si>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</si>
  <si>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</si>
  <si>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</si>
  <si>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</si>
  <si>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</si>
  <si>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</si>
  <si>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</si>
  <si>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</si>
  <si>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</si>
  <si>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</si>
  <si>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</si>
  <si>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</si>
  <si>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</si>
  <si>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</si>
  <si>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</si>
  <si>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</si>
  <si>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</si>
  <si>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</si>
  <si>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</si>
  <si>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</si>
  <si>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</si>
  <si>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</si>
  <si>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</si>
  <si>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</si>
  <si>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</si>
  <si>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</si>
  <si>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</si>
  <si>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</si>
  <si>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</si>
  <si>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</si>
  <si>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</si>
  <si>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</si>
  <si>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</si>
  <si>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</si>
  <si>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</si>
  <si>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</si>
  <si>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</si>
  <si>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</si>
  <si>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</si>
  <si>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</si>
  <si>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</si>
  <si>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</si>
  <si>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</si>
  <si>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</si>
  <si>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</si>
  <si>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</si>
  <si>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</si>
  <si>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</si>
  <si>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</si>
  <si>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</si>
  <si>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</si>
  <si>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</si>
  <si>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</si>
  <si>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</si>
  <si>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</si>
  <si>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</si>
  <si>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</si>
  <si>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</si>
  <si>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</si>
  <si>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</si>
  <si>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</si>
  <si>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</si>
  <si>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</si>
  <si>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</si>
  <si>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</si>
  <si>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</si>
  <si>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</si>
  <si>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</si>
  <si>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</si>
  <si>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</si>
  <si>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</si>
  <si>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</si>
  <si>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</si>
  <si>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</si>
  <si>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</si>
  <si>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</si>
  <si>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</si>
  <si>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</si>
  <si>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</si>
  <si>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</si>
  <si>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</si>
  <si>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</si>
  <si>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</si>
  <si>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</si>
  <si>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</si>
  <si>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</si>
  <si>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</si>
  <si>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</si>
  <si>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</si>
  <si>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</si>
  <si>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</si>
  <si>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</si>
  <si>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</si>
  <si>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</si>
  <si>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</si>
  <si>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</si>
  <si>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</si>
  <si>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</si>
  <si>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</si>
  <si>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</si>
  <si>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</si>
  <si>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</si>
  <si>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</si>
  <si>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</si>
  <si>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</si>
  <si>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</si>
  <si>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</si>
  <si>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</si>
  <si>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</si>
  <si>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</si>
  <si>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</si>
  <si>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</si>
  <si>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</si>
  <si>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</si>
  <si>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</si>
  <si>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</si>
  <si>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</si>
  <si>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</si>
  <si>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</si>
  <si>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</si>
  <si>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</si>
  <si>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</si>
  <si>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</si>
  <si>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</si>
  <si>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</si>
  <si>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</si>
  <si>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</si>
  <si>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</si>
  <si>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</si>
  <si>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</si>
  <si>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</si>
  <si>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</si>
  <si>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</si>
  <si>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</si>
  <si>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</si>
  <si>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</si>
  <si>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</si>
  <si>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</si>
  <si>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</si>
  <si>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</si>
  <si>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</si>
  <si>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</si>
  <si>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</si>
  <si>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</si>
  <si>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</si>
  <si>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</si>
  <si>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</si>
  <si>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</si>
  <si>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</si>
  <si>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</si>
  <si>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</si>
  <si>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</si>
  <si>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</si>
  <si>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</si>
  <si>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</si>
  <si>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</si>
  <si>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</si>
  <si>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</si>
  <si>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</si>
  <si>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</si>
  <si>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</si>
  <si>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</si>
  <si>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</si>
  <si>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</si>
  <si>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</si>
  <si>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</si>
  <si>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</si>
  <si>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</si>
  <si>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</si>
  <si>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</si>
  <si>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</si>
  <si>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</si>
  <si>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</si>
  <si>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</si>
  <si>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</si>
  <si>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</si>
  <si>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</si>
  <si>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</si>
  <si>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</si>
  <si>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</si>
  <si>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</si>
  <si>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</si>
  <si>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</si>
  <si>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</si>
  <si>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</si>
  <si>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</si>
  <si>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</si>
  <si>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</si>
  <si>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</si>
  <si>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</si>
  <si>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</si>
  <si>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</si>
  <si>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</si>
  <si>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</si>
  <si>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</si>
  <si>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</si>
  <si>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</si>
  <si>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</si>
  <si>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</si>
  <si>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</si>
  <si>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</si>
  <si>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</si>
  <si>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</si>
  <si>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</si>
  <si>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</si>
  <si>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</si>
  <si>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</si>
  <si>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</si>
  <si>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</si>
  <si>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</si>
  <si>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</si>
  <si>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</si>
  <si>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</si>
  <si>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</si>
  <si>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</si>
  <si>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</si>
  <si>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</si>
  <si>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</si>
  <si>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</si>
  <si>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</si>
  <si>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</si>
  <si>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</si>
  <si>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</si>
  <si>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</si>
  <si>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</si>
  <si>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</si>
  <si>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</si>
  <si>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</si>
  <si>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</si>
  <si>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</si>
  <si>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</si>
  <si>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</si>
  <si>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</si>
  <si>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</si>
  <si>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</si>
  <si>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</si>
  <si>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</si>
  <si>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</si>
  <si>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</si>
  <si>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</si>
  <si>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</si>
  <si>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</si>
  <si>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</si>
  <si>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</si>
  <si>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</si>
  <si>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</si>
  <si>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</si>
  <si>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</si>
  <si>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</si>
  <si>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</si>
  <si>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</si>
  <si>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</si>
  <si>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</si>
  <si>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</si>
  <si>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</si>
  <si>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</si>
  <si>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</si>
  <si>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</si>
  <si>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</si>
  <si>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</si>
  <si>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</si>
  <si>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</si>
  <si>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</si>
  <si>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</si>
  <si>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</si>
  <si>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</si>
  <si>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</si>
  <si>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</si>
  <si>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</si>
  <si>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</si>
  <si>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</si>
  <si>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</si>
  <si>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</si>
  <si>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</si>
  <si>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</si>
  <si>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</si>
  <si>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</si>
  <si>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</si>
  <si>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</si>
  <si>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</si>
  <si>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</si>
  <si>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</si>
  <si>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</si>
  <si>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</si>
  <si>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</si>
  <si>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</si>
  <si>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</si>
  <si>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</si>
  <si>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</si>
  <si>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</si>
  <si>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</si>
  <si>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</si>
  <si>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</si>
  <si>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</si>
  <si>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</si>
  <si>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</si>
  <si>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</si>
  <si>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</si>
  <si>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</si>
  <si>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</si>
  <si>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</si>
  <si>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</si>
  <si>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</si>
  <si>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</si>
  <si>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</si>
  <si>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</si>
  <si>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</si>
  <si>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</si>
  <si>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</si>
  <si>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</si>
  <si>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</si>
  <si>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</si>
  <si>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</si>
  <si>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</si>
  <si>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</si>
  <si>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</si>
  <si>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</si>
  <si>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</si>
  <si>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</si>
  <si>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</si>
  <si>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</si>
  <si>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</si>
  <si>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</si>
  <si>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</si>
  <si>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</si>
  <si>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</si>
  <si>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</si>
  <si>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</si>
  <si>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</si>
  <si>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</si>
  <si>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</si>
  <si>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</si>
  <si>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</si>
  <si>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</si>
  <si>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</si>
  <si>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</si>
  <si>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</si>
  <si>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</si>
  <si>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</si>
  <si>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</si>
  <si>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</si>
  <si>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</si>
  <si>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</si>
  <si>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</si>
  <si>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</si>
  <si>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</si>
  <si>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</si>
  <si>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</si>
  <si>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</si>
  <si>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</si>
  <si>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</si>
  <si>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</si>
  <si>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</si>
  <si>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</si>
  <si>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</si>
  <si>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</si>
  <si>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</si>
  <si>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</si>
  <si>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</si>
  <si>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</si>
  <si>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</si>
  <si>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</si>
  <si>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</si>
  <si>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</si>
  <si>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</si>
  <si>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</si>
  <si>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</si>
  <si>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</si>
  <si>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</si>
  <si>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</si>
  <si>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</si>
  <si>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</si>
  <si>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</si>
  <si>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</si>
  <si>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</si>
  <si>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</si>
  <si>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</si>
  <si>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</si>
  <si>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</si>
  <si>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</si>
  <si>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</si>
  <si>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</si>
  <si>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</si>
  <si>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</si>
  <si>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</si>
  <si>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</si>
  <si>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</si>
  <si>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</si>
  <si>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</si>
  <si>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</si>
  <si>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</si>
  <si>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</si>
  <si>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</si>
  <si>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</si>
  <si>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</si>
  <si>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</si>
  <si>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</si>
  <si>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</si>
  <si>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</si>
  <si>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</si>
  <si>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</si>
  <si>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</si>
  <si>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</si>
  <si>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</si>
  <si>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</si>
  <si>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</si>
  <si>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</si>
  <si>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</si>
  <si>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</si>
  <si>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</si>
  <si>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</si>
  <si>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</si>
  <si>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</si>
  <si>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</si>
  <si>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</si>
  <si>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</si>
  <si>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</si>
  <si>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</si>
  <si>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</si>
  <si>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</si>
  <si>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</si>
  <si>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</si>
  <si>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</si>
  <si>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</si>
  <si>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</si>
  <si>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</si>
  <si>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</si>
  <si>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</si>
  <si>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</si>
  <si>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</si>
  <si>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</si>
  <si>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</si>
  <si>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</si>
  <si>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</si>
  <si>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</si>
  <si>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</si>
  <si>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</si>
  <si>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</si>
  <si>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</si>
  <si>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</si>
  <si>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</si>
  <si>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</si>
  <si>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</si>
  <si>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</si>
  <si>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</si>
  <si>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</si>
  <si>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</si>
  <si>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</si>
  <si>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</si>
  <si>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</si>
  <si>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</si>
  <si>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</si>
  <si>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</si>
  <si>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</si>
  <si>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</si>
  <si>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</si>
  <si>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</si>
  <si>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</si>
  <si>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</si>
  <si>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</si>
  <si>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</si>
  <si>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</si>
  <si>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</si>
  <si>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</si>
  <si>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</si>
  <si>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</si>
  <si>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</si>
  <si>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</si>
  <si>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</si>
  <si>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</si>
  <si>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</si>
  <si>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</si>
  <si>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</si>
  <si>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</si>
  <si>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</si>
  <si>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</si>
  <si>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</si>
  <si>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</si>
  <si>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</si>
  <si>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</si>
  <si>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</si>
  <si>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</si>
  <si>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</si>
  <si>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</si>
  <si>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</si>
  <si>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</si>
  <si>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</si>
  <si>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</si>
  <si>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</si>
  <si>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</si>
  <si>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</si>
  <si>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</si>
  <si>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</si>
  <si>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</si>
  <si>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</si>
  <si>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</si>
  <si>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</si>
  <si>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</si>
  <si>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</si>
  <si>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</si>
  <si>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</si>
  <si>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</si>
  <si>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</si>
  <si>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</si>
  <si>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</si>
  <si>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</si>
  <si>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</si>
  <si>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</si>
  <si>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</si>
  <si>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</si>
  <si>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</si>
  <si>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</si>
  <si>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</si>
  <si>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</si>
  <si>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</si>
  <si>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</si>
  <si>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</si>
  <si>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</si>
  <si>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</si>
  <si>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</si>
  <si>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</si>
  <si>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</si>
  <si>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</si>
  <si>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</si>
  <si>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</si>
  <si>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</si>
  <si>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</si>
  <si>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</si>
  <si>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</si>
  <si>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</si>
  <si>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</si>
  <si>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</si>
  <si>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</si>
  <si>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</si>
  <si>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</si>
  <si>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</si>
  <si>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</si>
  <si>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</si>
  <si>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</si>
  <si>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</si>
  <si>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</si>
  <si>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</si>
  <si>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</si>
  <si>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</si>
  <si>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</si>
  <si>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</si>
  <si>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</si>
  <si>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</si>
  <si>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</si>
  <si>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</si>
  <si>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</si>
  <si>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</si>
  <si>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</si>
  <si>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</si>
  <si>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</si>
  <si>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</si>
  <si>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</si>
  <si>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</si>
  <si>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</si>
  <si>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</si>
  <si>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</si>
  <si>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</si>
  <si>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</si>
  <si>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</si>
  <si>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</si>
  <si>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</si>
  <si>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</si>
  <si>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</si>
  <si>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</si>
  <si>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</si>
  <si>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</si>
  <si>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</si>
  <si>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</si>
  <si>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</si>
  <si>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</si>
  <si>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</si>
  <si>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</si>
  <si>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</si>
  <si>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</si>
  <si>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</si>
  <si>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</si>
  <si>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</si>
  <si>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</si>
  <si>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</si>
  <si>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</si>
  <si>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</si>
  <si>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</si>
  <si>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</si>
  <si>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</si>
  <si>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</si>
  <si>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</si>
  <si>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</si>
  <si>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</si>
  <si>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</si>
  <si>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</si>
  <si>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</si>
  <si>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</si>
  <si>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</si>
  <si>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</si>
  <si>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</si>
  <si>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</si>
  <si>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</si>
  <si>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</si>
  <si>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</si>
  <si>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</si>
  <si>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</si>
  <si>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</si>
  <si>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</si>
  <si>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</si>
  <si>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</si>
  <si>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</si>
  <si>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</si>
  <si>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</si>
  <si>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</si>
  <si>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</si>
  <si>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</si>
  <si>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</si>
  <si>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</si>
  <si>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</si>
  <si>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</si>
  <si>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</si>
  <si>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</si>
  <si>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</si>
  <si>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</si>
  <si>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</si>
  <si>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</si>
  <si>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</si>
  <si>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</si>
  <si>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</si>
  <si>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</si>
  <si>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</si>
  <si>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</si>
  <si>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</si>
  <si>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</si>
  <si>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</si>
  <si>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</si>
  <si>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</si>
  <si>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</si>
  <si>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</si>
  <si>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</si>
  <si>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</si>
  <si>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</si>
  <si>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</si>
  <si>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</si>
  <si>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</si>
  <si>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</si>
  <si>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</si>
  <si>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</si>
  <si>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</si>
  <si>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</si>
  <si>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</si>
  <si>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</si>
  <si>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</si>
  <si>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</si>
  <si>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</si>
  <si>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</si>
  <si>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</si>
  <si>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</si>
  <si>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</si>
  <si>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</si>
  <si>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</si>
  <si>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</si>
  <si>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</si>
  <si>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</si>
  <si>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</si>
  <si>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</si>
  <si>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</si>
  <si>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</si>
  <si>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</si>
  <si>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</si>
  <si>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</si>
  <si>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</si>
  <si>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</si>
  <si>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</si>
  <si>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</si>
  <si>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</si>
  <si>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</si>
  <si>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</si>
  <si>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</si>
  <si>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</si>
  <si>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</si>
  <si>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</si>
  <si>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</si>
  <si>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</si>
  <si>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</si>
  <si>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</si>
  <si>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</si>
  <si>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</si>
  <si>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</si>
  <si>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</si>
  <si>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</si>
  <si>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</si>
  <si>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</si>
  <si>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</si>
  <si>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</si>
  <si>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</si>
  <si>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</si>
  <si>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</si>
  <si>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</si>
  <si>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</si>
  <si>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</si>
  <si>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</si>
  <si>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</si>
  <si>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</si>
  <si>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</si>
  <si>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</si>
  <si>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</si>
  <si>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</si>
  <si>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</si>
  <si>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</si>
  <si>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</si>
  <si>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</si>
  <si>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</si>
  <si>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</si>
  <si>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</si>
  <si>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</si>
  <si>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</si>
  <si>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</si>
  <si>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</si>
  <si>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</si>
  <si>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</si>
  <si>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</si>
  <si>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</si>
  <si>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</si>
  <si>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</si>
  <si>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</si>
  <si>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</si>
  <si>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</si>
  <si>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</si>
  <si>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</si>
  <si>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</si>
  <si>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</si>
  <si>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</si>
  <si>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</si>
  <si>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</si>
  <si>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</si>
  <si>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</si>
  <si>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</si>
  <si>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</si>
  <si>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</si>
  <si>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</si>
  <si>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</si>
  <si>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</si>
  <si>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</si>
  <si>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</si>
  <si>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</si>
  <si>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</si>
  <si>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</si>
  <si>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</si>
  <si>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</si>
  <si>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</si>
  <si>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</si>
  <si>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</si>
  <si>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</si>
  <si>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</si>
  <si>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</si>
  <si>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</si>
  <si>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</si>
  <si>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</si>
  <si>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</si>
  <si>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</si>
  <si>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</si>
  <si>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</si>
  <si>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</si>
  <si>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</si>
  <si>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</si>
  <si>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</si>
  <si>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</si>
  <si>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</si>
  <si>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</si>
  <si>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</si>
  <si>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</si>
  <si>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</si>
  <si>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</si>
  <si>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</si>
  <si>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</si>
  <si>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</si>
  <si>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</si>
  <si>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</si>
  <si>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</si>
  <si>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</si>
  <si>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</si>
  <si>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</si>
  <si>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</si>
  <si>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</si>
  <si>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</si>
  <si>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</si>
  <si>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</si>
  <si>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</si>
  <si>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</si>
  <si>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</si>
  <si>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</si>
  <si>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</si>
  <si>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</si>
  <si>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</si>
  <si>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</si>
  <si>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</si>
  <si>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</si>
  <si>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</si>
  <si>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</si>
  <si>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</si>
  <si>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</si>
  <si>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</si>
  <si>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</si>
  <si>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</si>
  <si>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</si>
  <si>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</si>
  <si>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</si>
  <si>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</si>
  <si>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</si>
  <si>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</si>
  <si>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</si>
  <si>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</si>
  <si>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</si>
  <si>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</si>
  <si>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</si>
  <si>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</si>
  <si>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</si>
  <si>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</si>
  <si>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</si>
  <si>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</si>
  <si>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</si>
  <si>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</si>
  <si>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</si>
  <si>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</si>
  <si>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</si>
  <si>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</si>
  <si>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</si>
  <si>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</si>
  <si>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</si>
  <si>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</si>
  <si>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</si>
  <si>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</si>
  <si>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</si>
  <si>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</si>
  <si>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</si>
  <si>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</si>
  <si>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</si>
  <si>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</si>
  <si>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</si>
  <si>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</si>
  <si>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</si>
  <si>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</si>
  <si>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</si>
  <si>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</si>
  <si>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</si>
  <si>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</si>
  <si>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</si>
  <si>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</si>
  <si>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</si>
  <si>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</si>
  <si>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</si>
  <si>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</si>
  <si>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</si>
  <si>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</si>
  <si>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</si>
  <si>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</si>
  <si>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</si>
  <si>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</si>
  <si>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</si>
  <si>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</si>
  <si>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</si>
  <si>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</si>
  <si>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</si>
  <si>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</si>
  <si>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</si>
  <si>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</si>
  <si>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</si>
  <si>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</si>
  <si>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</si>
  <si>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</si>
  <si>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</si>
  <si>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</si>
  <si>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</si>
  <si>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</si>
  <si>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</si>
  <si>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</si>
  <si>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</si>
  <si>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</si>
  <si>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</si>
  <si>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</si>
  <si>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</si>
  <si>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</si>
  <si>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</si>
  <si>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</si>
  <si>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</si>
  <si>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</si>
  <si>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</si>
  <si>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</si>
  <si>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</si>
  <si>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</si>
  <si>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</si>
  <si>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</si>
  <si>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</si>
  <si>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</si>
  <si>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</si>
  <si>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</si>
  <si>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</si>
  <si>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</si>
  <si>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</si>
  <si>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</si>
  <si>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</si>
  <si>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</si>
  <si>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</si>
  <si>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</si>
  <si>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</si>
  <si>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</si>
  <si>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</si>
  <si>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</si>
  <si>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</si>
  <si>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</si>
  <si>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</si>
  <si>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</si>
  <si>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</si>
  <si>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</si>
  <si>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</si>
  <si>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</si>
  <si>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</si>
  <si>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</si>
  <si>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</si>
  <si>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</si>
  <si>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</si>
  <si>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</si>
  <si>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</si>
  <si>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</si>
  <si>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</si>
  <si>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</si>
  <si>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</si>
  <si>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</si>
  <si>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</si>
  <si>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</si>
  <si>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</si>
  <si>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</si>
  <si>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</si>
  <si>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</si>
  <si>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</si>
  <si>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</si>
  <si>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</si>
  <si>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</si>
  <si>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</si>
  <si>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</si>
  <si>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</si>
  <si>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</si>
  <si>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</si>
  <si>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</si>
  <si>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</si>
  <si>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</si>
  <si>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</si>
  <si>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</si>
  <si>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</si>
  <si>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</si>
  <si>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</si>
  <si>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</si>
  <si>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</si>
  <si>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</si>
  <si>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</si>
  <si>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</si>
  <si>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</si>
  <si>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</si>
  <si>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</si>
  <si>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</si>
  <si>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</si>
  <si>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</si>
  <si>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</si>
  <si>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</si>
  <si>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</si>
  <si>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</si>
  <si>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</si>
  <si>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</si>
  <si>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</si>
  <si>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</si>
  <si>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</si>
  <si>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</si>
  <si>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</si>
  <si>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</si>
  <si>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</si>
  <si>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</si>
  <si>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</si>
  <si>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</si>
  <si>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</si>
  <si>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</si>
  <si>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</si>
  <si>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</si>
  <si>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</si>
  <si>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</si>
  <si>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</si>
  <si>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</si>
  <si>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</si>
  <si>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</si>
  <si>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</si>
  <si>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</si>
  <si>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</si>
  <si>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</si>
  <si>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</si>
  <si>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</si>
  <si>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</si>
  <si>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</si>
  <si>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</si>
  <si>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</si>
  <si>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</si>
  <si>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</si>
  <si>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</si>
  <si>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</si>
  <si>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</si>
  <si>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</si>
  <si>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</si>
  <si>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</si>
  <si>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</si>
  <si>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</si>
  <si>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</si>
  <si>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</si>
  <si>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</si>
  <si>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</si>
  <si>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</si>
  <si>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</si>
  <si>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</si>
  <si>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</si>
  <si>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</si>
  <si>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</si>
  <si>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</si>
  <si>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</si>
  <si>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</si>
  <si>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</si>
  <si>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</si>
  <si>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</si>
  <si>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</si>
  <si>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</si>
  <si>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</si>
  <si>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</si>
  <si>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</si>
  <si>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</si>
  <si>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</si>
  <si>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</si>
  <si>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</si>
  <si>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</si>
  <si>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</si>
  <si>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</si>
  <si>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</si>
  <si>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</si>
  <si>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</si>
  <si>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</si>
  <si>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</si>
  <si>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</si>
  <si>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</si>
  <si>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</si>
  <si>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</si>
  <si>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</si>
  <si>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</si>
  <si>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</si>
  <si>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</si>
  <si>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</si>
  <si>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</si>
  <si>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</si>
  <si>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</si>
  <si>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</si>
  <si>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</si>
  <si>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</si>
  <si>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</si>
  <si>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</si>
  <si>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</si>
  <si>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</si>
  <si>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</si>
  <si>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</si>
  <si>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</si>
  <si>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</si>
  <si>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</si>
  <si>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</si>
  <si>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</si>
  <si>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</si>
  <si>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</si>
  <si>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</si>
  <si>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</si>
  <si>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</si>
  <si>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</si>
  <si>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</si>
  <si>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</si>
  <si>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</si>
  <si>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</si>
  <si>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</si>
  <si>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</si>
  <si>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</si>
  <si>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</si>
  <si>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</si>
  <si>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</si>
  <si>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</si>
  <si>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</si>
  <si>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</si>
  <si>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</si>
  <si>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</si>
  <si>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</si>
  <si>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</si>
  <si>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</si>
  <si>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</si>
  <si>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</si>
  <si>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</si>
  <si>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</si>
  <si>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</si>
  <si>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</si>
  <si>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</si>
  <si>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</si>
  <si>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</si>
  <si>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</si>
  <si>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</si>
  <si>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</si>
  <si>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</si>
  <si>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</si>
  <si>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</si>
  <si>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</si>
  <si>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</si>
  <si>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</si>
  <si>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</si>
  <si>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</si>
  <si>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</si>
  <si>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</si>
  <si>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</si>
  <si>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</si>
  <si>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</si>
  <si>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</si>
  <si>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</si>
  <si>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</si>
  <si>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</si>
  <si>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</si>
  <si>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</si>
  <si>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</si>
  <si>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</si>
  <si>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</si>
  <si>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</si>
  <si>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</si>
  <si>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</si>
  <si>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</si>
  <si>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</si>
  <si>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</si>
  <si>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</si>
  <si>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</si>
  <si>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</si>
  <si>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</si>
  <si>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</si>
  <si>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</si>
  <si>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</si>
  <si>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</si>
  <si>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</si>
  <si>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</si>
  <si>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</si>
  <si>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</si>
  <si>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</si>
  <si>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</si>
  <si>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</si>
  <si>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</si>
  <si>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</si>
  <si>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</si>
  <si>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</si>
  <si>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</si>
  <si>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</si>
  <si>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</si>
  <si>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</si>
  <si>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</si>
  <si>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</si>
  <si>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</si>
  <si>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</si>
  <si>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</si>
  <si>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</si>
  <si>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</si>
  <si>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</si>
  <si>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</si>
  <si>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</si>
  <si>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</si>
  <si>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</si>
  <si>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</si>
  <si>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</si>
  <si>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</si>
  <si>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</si>
  <si>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</si>
  <si>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</si>
  <si>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</si>
  <si>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</si>
  <si>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</si>
  <si>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</si>
  <si>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</si>
  <si>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</si>
  <si>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</si>
  <si>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</si>
  <si>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</si>
  <si>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</si>
  <si>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</si>
  <si>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</si>
  <si>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</si>
  <si>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</si>
  <si>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</si>
  <si>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</si>
  <si>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</si>
  <si>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</si>
  <si>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</si>
  <si>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</si>
  <si>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</si>
  <si>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</si>
  <si>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</si>
  <si>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</si>
  <si>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</si>
  <si>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</si>
  <si>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</si>
  <si>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</si>
  <si>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</si>
  <si>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</si>
  <si>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</si>
  <si>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</si>
  <si>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</si>
  <si>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</si>
  <si>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</si>
  <si>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</si>
  <si>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</si>
  <si>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</si>
  <si>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</si>
  <si>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</si>
  <si>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</si>
  <si>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</si>
  <si>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</si>
  <si>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</si>
  <si>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</si>
  <si>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</si>
  <si>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</si>
  <si>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</si>
  <si>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</si>
  <si>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</si>
  <si>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</si>
  <si>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</si>
  <si>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</si>
  <si>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</si>
  <si>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</si>
  <si>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</si>
  <si>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</si>
  <si>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</si>
  <si>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</si>
  <si>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</si>
  <si>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</si>
  <si>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</si>
  <si>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</si>
  <si>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</si>
  <si>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</si>
  <si>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</si>
  <si>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</si>
  <si>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</si>
  <si>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</si>
  <si>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</si>
  <si>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</si>
  <si>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</si>
  <si>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</si>
  <si>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</si>
  <si>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</si>
  <si>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</si>
  <si>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</si>
  <si>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</si>
  <si>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</si>
  <si>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</si>
  <si>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</si>
  <si>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</si>
  <si>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</si>
  <si>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</si>
  <si>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</si>
  <si>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</si>
  <si>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</si>
  <si>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</si>
  <si>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</si>
  <si>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</si>
  <si>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</si>
  <si>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</si>
  <si>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</si>
  <si>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</si>
  <si>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</si>
  <si>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</si>
  <si>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</si>
  <si>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</si>
  <si>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</si>
  <si>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</si>
  <si>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</si>
  <si>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</si>
  <si>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</si>
  <si>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</si>
  <si>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</si>
  <si>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</si>
  <si>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</si>
  <si>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</si>
  <si>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</si>
  <si>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</si>
  <si>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</si>
  <si>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</si>
  <si>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</si>
  <si>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</si>
  <si>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</si>
  <si>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</si>
  <si>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</si>
  <si>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</si>
  <si>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</si>
  <si>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</si>
  <si>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</si>
  <si>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</si>
  <si>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</si>
  <si>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</si>
  <si>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</si>
  <si>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</si>
  <si>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</si>
  <si>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</si>
  <si>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</si>
  <si>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</si>
  <si>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</si>
  <si>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</si>
  <si>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</si>
  <si>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</si>
  <si>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</si>
  <si>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</si>
  <si>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</si>
  <si>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</si>
  <si>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</si>
  <si>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</si>
  <si>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</si>
  <si>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</si>
  <si>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</si>
  <si>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</si>
  <si>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</si>
  <si>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</si>
  <si>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</si>
  <si>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</si>
  <si>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</si>
  <si>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</si>
  <si>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</si>
  <si>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</si>
  <si>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</si>
  <si>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</si>
  <si>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</si>
  <si>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</si>
  <si>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</si>
  <si>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</si>
  <si>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</si>
  <si>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</si>
  <si>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</si>
  <si>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</si>
  <si>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</si>
  <si>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</si>
  <si>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</si>
  <si>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</si>
  <si>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</si>
  <si>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</si>
  <si>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</si>
  <si>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</si>
  <si>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</si>
  <si>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</si>
  <si>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</si>
  <si>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</si>
  <si>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</si>
  <si>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</si>
  <si>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</si>
  <si>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</si>
  <si>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</si>
  <si>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</si>
  <si>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</si>
  <si>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</si>
  <si>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</si>
  <si>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</si>
  <si>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</si>
  <si>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</si>
  <si>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</si>
  <si>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</si>
  <si>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</si>
  <si>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</si>
  <si>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</si>
  <si>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</si>
  <si>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</si>
  <si>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</si>
  <si>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</si>
  <si>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</si>
  <si>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</si>
  <si>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</si>
  <si>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</si>
  <si>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</si>
  <si>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</si>
  <si>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</si>
  <si>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</si>
  <si>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</si>
  <si>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</si>
  <si>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</si>
  <si>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</si>
  <si>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</si>
  <si>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</si>
  <si>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</si>
  <si>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</si>
  <si>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</si>
  <si>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</si>
  <si>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</si>
  <si>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</si>
  <si>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</si>
  <si>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</si>
  <si>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</si>
  <si>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</si>
  <si>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</si>
  <si>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</si>
  <si>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</si>
  <si>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</si>
  <si>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</si>
  <si>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</si>
  <si>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</si>
  <si>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</si>
  <si>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</si>
  <si>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</si>
  <si>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</si>
  <si>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</si>
  <si>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</si>
  <si>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</si>
  <si>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</si>
  <si>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</si>
  <si>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</si>
  <si>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</si>
  <si>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</si>
  <si>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</si>
  <si>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</si>
  <si>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</si>
  <si>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</si>
  <si>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</si>
  <si>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</si>
  <si>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</si>
  <si>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</si>
  <si>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</si>
  <si>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</si>
  <si>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</si>
  <si>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</si>
  <si>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</si>
  <si>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</si>
  <si>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</si>
  <si>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</si>
  <si>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</si>
  <si>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</si>
  <si>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</si>
  <si>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</si>
  <si>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</si>
  <si>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</si>
  <si>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</si>
  <si>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</si>
  <si>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</si>
  <si>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</si>
  <si>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</si>
  <si>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</si>
  <si>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</si>
  <si>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</si>
  <si>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</si>
  <si>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</si>
  <si>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</si>
  <si>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</si>
  <si>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</si>
  <si>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</si>
  <si>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</si>
  <si>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</si>
  <si>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</si>
  <si>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</si>
  <si>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</si>
  <si>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</si>
  <si>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</si>
  <si>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</si>
  <si>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</si>
  <si>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</si>
  <si>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</si>
  <si>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</si>
  <si>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</si>
  <si>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</si>
  <si>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</si>
  <si>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</si>
  <si>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</si>
  <si>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</si>
  <si>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</si>
  <si>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</si>
  <si>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</si>
  <si>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</si>
  <si>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</si>
  <si>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</si>
  <si>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</si>
  <si>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</si>
  <si>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</si>
  <si>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</si>
  <si>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</si>
  <si>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</si>
  <si>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</si>
  <si>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</si>
  <si>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</si>
  <si>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</si>
  <si>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</si>
  <si>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</si>
  <si>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</si>
  <si>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</si>
  <si>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</si>
  <si>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</si>
  <si>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</si>
  <si>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</si>
  <si>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</si>
  <si>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</si>
  <si>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</si>
  <si>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</si>
  <si>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</si>
  <si>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</si>
  <si>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</si>
  <si>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</si>
  <si>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</si>
  <si>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</si>
  <si>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</si>
  <si>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</si>
  <si>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</si>
  <si>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</si>
  <si>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</si>
  <si>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</si>
  <si>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</si>
  <si>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</si>
  <si>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</si>
  <si>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</si>
  <si>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</si>
  <si>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</si>
  <si>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</si>
  <si>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</si>
  <si>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</si>
  <si>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</si>
  <si>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</si>
  <si>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</si>
  <si>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</si>
  <si>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</si>
  <si>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</si>
  <si>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</si>
  <si>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</si>
  <si>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</si>
  <si>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</si>
  <si>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</si>
  <si>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</si>
  <si>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</si>
  <si>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</si>
  <si>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</si>
  <si>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</si>
  <si>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</si>
  <si>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</si>
  <si>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</si>
  <si>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</si>
  <si>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</si>
  <si>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</si>
  <si>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</si>
  <si>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</si>
  <si>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</si>
  <si>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</si>
  <si>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</si>
  <si>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</si>
  <si>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</si>
  <si>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</si>
  <si>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</si>
  <si>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</si>
  <si>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</si>
  <si>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</si>
  <si>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</si>
  <si>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</si>
  <si>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</si>
  <si>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</si>
  <si>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</si>
  <si>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</si>
  <si>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</si>
  <si>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</si>
  <si>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</si>
  <si>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</si>
  <si>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</si>
  <si>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</si>
  <si>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</si>
  <si>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</si>
  <si>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</si>
  <si>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</si>
  <si>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</si>
  <si>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</si>
  <si>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</si>
  <si>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</si>
  <si>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</si>
  <si>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</si>
  <si>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</si>
  <si>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</si>
  <si>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</si>
  <si>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</si>
  <si>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</si>
  <si>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</si>
  <si>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</si>
  <si>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</si>
  <si>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</si>
  <si>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</si>
  <si>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</si>
  <si>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</si>
  <si>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</si>
  <si>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</si>
  <si>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</si>
  <si>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</si>
  <si>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</si>
  <si>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</si>
  <si>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</si>
  <si>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</si>
  <si>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</si>
  <si>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</si>
  <si>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</si>
  <si>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</si>
  <si>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</si>
  <si>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</si>
  <si>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</si>
  <si>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</si>
  <si>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</si>
  <si>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</si>
  <si>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</si>
  <si>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</si>
  <si>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</si>
  <si>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</si>
  <si>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</si>
  <si>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</si>
  <si>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</si>
  <si>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</si>
  <si>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</si>
  <si>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</si>
  <si>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</si>
  <si>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</si>
  <si>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</si>
  <si>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</si>
  <si>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</si>
  <si>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</si>
  <si>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</si>
  <si>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</si>
  <si>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</si>
  <si>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</si>
  <si>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</si>
  <si>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</si>
  <si>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</si>
  <si>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</si>
  <si>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</si>
  <si>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</si>
  <si>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</si>
  <si>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</si>
  <si>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</si>
  <si>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</si>
  <si>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</si>
  <si>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</si>
  <si>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</si>
  <si>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</si>
  <si>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</si>
  <si>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</si>
  <si>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</si>
  <si>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</si>
  <si>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</si>
  <si>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</si>
  <si>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</si>
  <si>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</si>
  <si>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</si>
  <si>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</si>
  <si>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</si>
  <si>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</si>
  <si>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</si>
  <si>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</si>
  <si>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</si>
  <si>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</si>
  <si>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</si>
  <si>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</si>
  <si>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</si>
  <si>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</si>
  <si>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</si>
  <si>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</si>
  <si>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</si>
  <si>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</si>
  <si>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</si>
  <si>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</si>
  <si>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</si>
  <si>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</si>
  <si>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</si>
  <si>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</si>
  <si>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</si>
  <si>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</si>
  <si>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</si>
  <si>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</si>
  <si>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</si>
  <si>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</si>
  <si>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</si>
  <si>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</si>
  <si>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</si>
  <si>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</si>
  <si>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</si>
  <si>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</si>
  <si>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</si>
  <si>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</si>
  <si>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</si>
  <si>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</si>
  <si>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</si>
  <si>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</si>
  <si>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</si>
  <si>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</si>
  <si>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</si>
  <si>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</si>
  <si>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</si>
  <si>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</si>
  <si>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</si>
  <si>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</si>
  <si>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</si>
  <si>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</si>
  <si>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</si>
  <si>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</si>
  <si>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</si>
  <si>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</si>
  <si>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</si>
  <si>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</si>
  <si>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</si>
  <si>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</si>
  <si>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</si>
  <si>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</si>
  <si>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</si>
  <si>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</si>
  <si>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</si>
  <si>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</si>
  <si>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</si>
  <si>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</si>
  <si>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</si>
  <si>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</si>
  <si>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</si>
  <si>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</si>
  <si>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</si>
  <si>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</si>
  <si>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</si>
  <si>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</si>
  <si>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</si>
  <si>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</si>
  <si>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</si>
  <si>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</si>
  <si>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</si>
  <si>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</si>
  <si>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</si>
  <si>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</si>
  <si>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</si>
  <si>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</si>
  <si>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</si>
  <si>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</si>
  <si>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</si>
  <si>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</si>
  <si>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</si>
  <si>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</si>
  <si>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</si>
  <si>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</si>
  <si>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</si>
  <si>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</si>
  <si>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</si>
  <si>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</si>
  <si>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</si>
  <si>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</si>
  <si>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</si>
  <si>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</si>
  <si>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</si>
  <si>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</si>
  <si>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</si>
  <si>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</si>
  <si>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</si>
  <si>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</si>
  <si>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</si>
  <si>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</si>
  <si>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</si>
  <si>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</si>
  <si>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</si>
  <si>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</si>
  <si>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</si>
  <si>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</si>
  <si>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</si>
  <si>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</si>
  <si>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</si>
  <si>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</si>
  <si>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</si>
  <si>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</si>
  <si>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</si>
  <si>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</si>
  <si>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</si>
  <si>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Euro</t>
  </si>
  <si>
    <t>The Netherlands</t>
  </si>
  <si>
    <t>Knab N.V.</t>
  </si>
  <si>
    <t>Covered Bond Programme CPT</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</si>
  <si>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</si>
  <si>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</si>
  <si>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</si>
  <si>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</si>
  <si>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</si>
  <si>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</si>
  <si>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</si>
  <si>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</si>
  <si>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</si>
  <si>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</si>
  <si>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</si>
  <si>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</si>
  <si>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</si>
  <si>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</si>
  <si>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</si>
  <si>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</si>
  <si>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</si>
  <si>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</si>
  <si>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</si>
  <si>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</si>
  <si>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</si>
  <si>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</si>
  <si>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</si>
  <si>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</si>
  <si>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</si>
  <si>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</si>
  <si>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</si>
  <si>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</si>
  <si>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</si>
  <si>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</si>
  <si>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</si>
  <si>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</si>
  <si>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</si>
  <si>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</si>
  <si>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</si>
  <si>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</si>
  <si>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</si>
  <si>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</si>
  <si>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</si>
  <si>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</si>
  <si>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</si>
  <si>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</si>
  <si>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</si>
  <si>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</si>
  <si>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</si>
  <si>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</si>
  <si>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</si>
  <si>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</si>
  <si>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</si>
  <si>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</si>
  <si>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</si>
  <si>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</si>
  <si>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</si>
  <si>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</si>
  <si>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</si>
  <si>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</si>
  <si>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</si>
  <si>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</si>
  <si>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</si>
  <si>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</si>
  <si>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</si>
  <si>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</si>
  <si>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</si>
  <si>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</si>
  <si>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</si>
  <si>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</si>
  <si>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</si>
  <si>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</si>
  <si>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</si>
  <si>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</si>
  <si>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</si>
  <si>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</si>
  <si>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</si>
  <si>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</si>
  <si>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</si>
  <si>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</si>
  <si>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</si>
  <si>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</si>
  <si>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</si>
  <si>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</si>
  <si>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</si>
  <si>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</si>
  <si>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</si>
  <si>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</si>
  <si>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</si>
  <si>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</si>
  <si>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</si>
  <si>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</si>
  <si>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</si>
  <si>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</si>
  <si>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</si>
  <si>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</si>
  <si>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</si>
  <si>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</si>
  <si>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</si>
  <si>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</si>
  <si>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</si>
  <si>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</si>
  <si>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</si>
  <si>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</si>
  <si>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</si>
  <si>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</si>
  <si>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</si>
  <si>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</si>
  <si>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</si>
  <si>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</si>
  <si>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</si>
  <si>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</si>
  <si>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</si>
  <si>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</si>
  <si>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</si>
  <si>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</si>
  <si>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</si>
  <si>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</si>
  <si>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</si>
  <si>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</si>
  <si>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</si>
  <si>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</si>
  <si>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</si>
  <si>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</si>
  <si>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</si>
  <si>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</si>
  <si>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</si>
  <si>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</si>
  <si>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</si>
  <si>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</si>
  <si>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</si>
  <si>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</si>
  <si>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BFXS5XCH7N0Y05NIXW11</t>
  </si>
  <si>
    <t>DG3RU1DBUFHT4ZF9WN62</t>
  </si>
  <si>
    <t>&lt;= 30 days</t>
  </si>
  <si>
    <t>30 -&lt;= 60 days</t>
  </si>
  <si>
    <t>60 -&lt;= 90 days</t>
  </si>
  <si>
    <t>90 -&lt;= 180 days</t>
  </si>
  <si>
    <t>&gt; 180 days</t>
  </si>
  <si>
    <t>Performing</t>
  </si>
  <si>
    <t>Cut-off Date: 31/01/2025</t>
  </si>
  <si>
    <t>Reporting Date: 26/02/2025</t>
  </si>
  <si>
    <t>https://www.knab.nl/investors/cptcb-programme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</si>
  <si>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</si>
  <si>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</si>
  <si>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</si>
  <si>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</si>
  <si>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</si>
  <si>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</si>
  <si>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</si>
  <si>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</si>
  <si>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</si>
  <si>
    <t>CSC Administrative Services (Netherlands) B.V.</t>
  </si>
  <si>
    <t>KPMG Accountants 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</si>
</sst>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applyAlignment="1" applyProtection="1">
      <alignment wrapText="1"/>
      <protection locked="0"/>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14" fillId="0" borderId="0" xfId="2" applyAlignment="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42"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121920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22" sqref="A22"/>
    </sheetView>
  </sheetViews>
  <sheetFormatPr baseColWidth="10"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51.7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17.2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80" workbookViewId="0">
      <selection activeCell="E9" sqref="E9"/>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2929</v>
      </c>
      <c r="D3" s="26"/>
      <c r="E3" s="26"/>
      <c r="F3" s="23"/>
      <c r="G3" s="23"/>
    </row>
    <row r="4" spans="1:7" x14ac:dyDescent="0.25">
      <c r="A4" s="25"/>
      <c r="B4" s="25"/>
      <c r="C4" s="25"/>
      <c r="D4" s="25"/>
      <c r="E4" s="25"/>
      <c r="F4" s="25"/>
      <c r="G4" s="25"/>
    </row>
    <row r="5" spans="1:7" ht="18.75" x14ac:dyDescent="0.25">
      <c r="A5" s="29"/>
      <c r="B5" s="215" t="s">
        <v>2096</v>
      </c>
      <c r="C5" s="216"/>
      <c r="D5" s="25"/>
      <c r="E5" s="31"/>
      <c r="F5" s="31"/>
      <c r="G5" s="31"/>
    </row>
    <row r="6" spans="1:7" x14ac:dyDescent="0.25">
      <c r="A6" s="135"/>
      <c r="B6" s="217" t="s">
        <v>1528</v>
      </c>
      <c r="C6" s="217"/>
      <c r="D6" s="133"/>
      <c r="E6" s="25"/>
      <c r="F6" s="25"/>
      <c r="G6" s="25"/>
    </row>
    <row r="7" spans="1:7" x14ac:dyDescent="0.25">
      <c r="A7" s="25"/>
      <c r="B7" s="218" t="s">
        <v>1529</v>
      </c>
      <c r="C7" s="219"/>
      <c r="D7" s="133"/>
      <c r="E7" s="25"/>
      <c r="F7" s="25"/>
      <c r="G7" s="25"/>
    </row>
    <row r="8" spans="1:7" x14ac:dyDescent="0.25">
      <c r="A8" s="25"/>
      <c r="B8" s="220" t="s">
        <v>1530</v>
      </c>
      <c r="C8" s="221"/>
      <c r="D8" s="133"/>
      <c r="E8" s="25"/>
      <c r="F8" s="25"/>
      <c r="G8" s="25"/>
    </row>
    <row r="9" spans="1:7" ht="15.75" thickBot="1" x14ac:dyDescent="0.3">
      <c r="A9" s="25"/>
      <c r="B9" s="222" t="s">
        <v>1531</v>
      </c>
      <c r="C9" s="223"/>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4" t="s">
        <v>1528</v>
      </c>
      <c r="C13" s="214"/>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4" t="s">
        <v>1529</v>
      </c>
      <c r="C24" s="214"/>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2913</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2912</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tabSelected="1" view="pageBreakPreview" zoomScale="85" zoomScaleNormal="80" zoomScaleSheetLayoutView="85" workbookViewId="0">
      <selection activeCell="D207" sqref="D207"/>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4" t="s">
        <v>2646</v>
      </c>
      <c r="C9" s="214"/>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85" zoomScaleNormal="80" zoomScaleSheetLayoutView="85" workbookViewId="0">
      <selection activeCell="D32" sqref="D32"/>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13" t="s">
        <v>1429</v>
      </c>
      <c r="B1" s="213"/>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2929</v>
      </c>
      <c r="D5" s="26"/>
      <c r="E5" s="229" t="s">
        <v>1976</v>
      </c>
      <c r="F5" s="230"/>
      <c r="G5" s="131" t="s">
        <v>1975</v>
      </c>
      <c r="H5" s="129"/>
    </row>
    <row r="6" spans="1:9" x14ac:dyDescent="0.25">
      <c r="A6" s="25"/>
      <c r="B6" s="25"/>
      <c r="C6" s="25"/>
      <c r="D6" s="25"/>
      <c r="F6" s="132"/>
      <c r="G6" s="132"/>
    </row>
    <row r="7" spans="1:9" ht="18.75" customHeight="1" x14ac:dyDescent="0.25">
      <c r="A7" s="29"/>
      <c r="B7" s="215" t="s">
        <v>2003</v>
      </c>
      <c r="C7" s="216"/>
      <c r="D7" s="133"/>
      <c r="E7" s="215" t="s">
        <v>1992</v>
      </c>
      <c r="F7" s="214"/>
      <c r="G7" s="214"/>
      <c r="H7" s="216"/>
    </row>
    <row r="8" spans="1:9" ht="18.75" customHeight="1" x14ac:dyDescent="0.25">
      <c r="A8" s="25"/>
      <c r="B8" s="231" t="s">
        <v>1969</v>
      </c>
      <c r="C8" s="232"/>
      <c r="D8" s="133"/>
      <c r="E8" s="233"/>
      <c r="F8" s="234"/>
      <c r="G8" s="234"/>
      <c r="H8" s="235"/>
    </row>
    <row r="9" spans="1:9" ht="18.75" customHeight="1" x14ac:dyDescent="0.25">
      <c r="A9" s="25"/>
      <c r="B9" s="231" t="s">
        <v>1973</v>
      </c>
      <c r="C9" s="232"/>
      <c r="D9" s="134"/>
      <c r="E9" s="233"/>
      <c r="F9" s="234"/>
      <c r="G9" s="234"/>
      <c r="H9" s="235"/>
      <c r="I9" s="129"/>
    </row>
    <row r="10" spans="1:9" x14ac:dyDescent="0.25">
      <c r="A10" s="135"/>
      <c r="B10" s="236"/>
      <c r="C10" s="236"/>
      <c r="D10" s="133"/>
      <c r="E10" s="233"/>
      <c r="F10" s="234"/>
      <c r="G10" s="234"/>
      <c r="H10" s="235"/>
      <c r="I10" s="129"/>
    </row>
    <row r="11" spans="1:9" ht="15.75" thickBot="1" x14ac:dyDescent="0.3">
      <c r="A11" s="135"/>
      <c r="B11" s="237"/>
      <c r="C11" s="238"/>
      <c r="D11" s="134"/>
      <c r="E11" s="233"/>
      <c r="F11" s="234"/>
      <c r="G11" s="234"/>
      <c r="H11" s="235"/>
      <c r="I11" s="129"/>
    </row>
    <row r="12" spans="1:9" x14ac:dyDescent="0.25">
      <c r="A12" s="25"/>
      <c r="B12" s="136"/>
      <c r="C12" s="25"/>
      <c r="D12" s="25"/>
      <c r="E12" s="233"/>
      <c r="F12" s="234"/>
      <c r="G12" s="234"/>
      <c r="H12" s="235"/>
      <c r="I12" s="129"/>
    </row>
    <row r="13" spans="1:9" ht="15.75" customHeight="1" thickBot="1" x14ac:dyDescent="0.3">
      <c r="A13" s="25"/>
      <c r="B13" s="136"/>
      <c r="C13" s="25"/>
      <c r="D13" s="25"/>
      <c r="E13" s="224" t="s">
        <v>2004</v>
      </c>
      <c r="F13" s="225"/>
      <c r="G13" s="226" t="s">
        <v>2005</v>
      </c>
      <c r="H13" s="227"/>
      <c r="I13" s="129"/>
    </row>
    <row r="14" spans="1:9" x14ac:dyDescent="0.25">
      <c r="A14" s="25"/>
      <c r="B14" s="136"/>
      <c r="C14" s="25"/>
      <c r="D14" s="25"/>
      <c r="E14" s="137"/>
      <c r="F14" s="137"/>
      <c r="G14" s="25"/>
      <c r="H14" s="130"/>
    </row>
    <row r="15" spans="1:9" ht="18.75" customHeight="1" x14ac:dyDescent="0.25">
      <c r="A15" s="36"/>
      <c r="B15" s="228" t="s">
        <v>2006</v>
      </c>
      <c r="C15" s="228"/>
      <c r="D15" s="228"/>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8" t="s">
        <v>1973</v>
      </c>
      <c r="C20" s="228"/>
      <c r="D20" s="228"/>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election activeCell="W39" sqref="W39"/>
    </sheetView>
  </sheetViews>
  <sheetFormatPr baseColWidth="10" defaultColWidth="9.140625"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zoomScale="85" zoomScaleNormal="80" zoomScaleSheetLayoutView="85" workbookViewId="0">
      <selection activeCell="I21" sqref="I21"/>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6" t="s">
        <v>2918</v>
      </c>
      <c r="E6" s="206"/>
      <c r="F6" s="206"/>
      <c r="G6" s="206"/>
      <c r="H6" s="206"/>
      <c r="I6" s="6"/>
      <c r="J6" s="7"/>
    </row>
    <row r="7" spans="2:10" ht="26.25" x14ac:dyDescent="0.25">
      <c r="B7" s="5"/>
      <c r="C7" s="6"/>
      <c r="D7" s="6"/>
      <c r="E7" s="6"/>
      <c r="F7" s="10" t="s">
        <v>2930</v>
      </c>
      <c r="G7" s="6"/>
      <c r="H7" s="6"/>
      <c r="I7" s="6"/>
      <c r="J7" s="7"/>
    </row>
    <row r="8" spans="2:10" ht="26.25" x14ac:dyDescent="0.25">
      <c r="B8" s="5"/>
      <c r="C8" s="6"/>
      <c r="D8" s="6"/>
      <c r="E8" s="6"/>
      <c r="F8" s="10" t="s">
        <v>2931</v>
      </c>
      <c r="G8" s="6"/>
      <c r="H8" s="6"/>
      <c r="I8" s="6"/>
      <c r="J8" s="7"/>
    </row>
    <row r="9" spans="2:10" ht="21" x14ac:dyDescent="0.25">
      <c r="B9" s="5"/>
      <c r="C9" s="6"/>
      <c r="D9" s="6"/>
      <c r="E9" s="6"/>
      <c r="F9" s="11" t="s">
        <v>3070</v>
      </c>
      <c r="G9" s="6"/>
      <c r="H9" s="6"/>
      <c r="I9" s="6"/>
      <c r="J9" s="7"/>
    </row>
    <row r="10" spans="2:10" ht="21" x14ac:dyDescent="0.25">
      <c r="B10" s="5"/>
      <c r="C10" s="6"/>
      <c r="D10" s="6"/>
      <c r="E10" s="6"/>
      <c r="F10" s="11" t="s">
        <v>3069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9" t="s">
        <v>15</v>
      </c>
      <c r="E24" s="210" t="s">
        <v>16</v>
      </c>
      <c r="F24" s="210"/>
      <c r="G24" s="210"/>
      <c r="H24" s="210"/>
      <c r="I24" s="6"/>
      <c r="J24" s="7"/>
    </row>
    <row r="25" spans="2:10" x14ac:dyDescent="0.25">
      <c r="B25" s="5"/>
      <c r="C25" s="6"/>
      <c r="D25" s="6"/>
      <c r="H25" s="6"/>
      <c r="I25" s="6"/>
      <c r="J25" s="7"/>
    </row>
    <row r="26" spans="2:10" x14ac:dyDescent="0.25">
      <c r="B26" s="5"/>
      <c r="C26" s="6"/>
      <c r="D26" s="209" t="s">
        <v>17</v>
      </c>
      <c r="E26" s="210"/>
      <c r="F26" s="210"/>
      <c r="G26" s="210"/>
      <c r="H26" s="210"/>
      <c r="I26" s="6"/>
      <c r="J26" s="7"/>
    </row>
    <row r="27" spans="2:10" x14ac:dyDescent="0.25">
      <c r="B27" s="5"/>
      <c r="C27" s="6"/>
      <c r="D27" s="14"/>
      <c r="E27" s="14"/>
      <c r="F27" s="14"/>
      <c r="G27" s="14"/>
      <c r="H27" s="14"/>
      <c r="I27" s="6"/>
      <c r="J27" s="7"/>
    </row>
    <row r="28" spans="2:10" x14ac:dyDescent="0.25">
      <c r="B28" s="5"/>
      <c r="C28" s="6"/>
      <c r="D28" s="209" t="s">
        <v>18</v>
      </c>
      <c r="E28" s="210" t="s">
        <v>16</v>
      </c>
      <c r="F28" s="210"/>
      <c r="G28" s="210"/>
      <c r="H28" s="210"/>
      <c r="I28" s="6"/>
      <c r="J28" s="7"/>
    </row>
    <row r="29" spans="2:10" x14ac:dyDescent="0.25">
      <c r="B29" s="5"/>
      <c r="C29" s="6"/>
      <c r="D29" s="14"/>
      <c r="E29" s="14"/>
      <c r="F29" s="14"/>
      <c r="G29" s="14"/>
      <c r="H29" s="14"/>
      <c r="I29" s="6"/>
      <c r="J29" s="7"/>
    </row>
    <row r="30" spans="2:10" x14ac:dyDescent="0.25">
      <c r="B30" s="5"/>
      <c r="C30" s="6"/>
      <c r="D30" s="209" t="s">
        <v>19</v>
      </c>
      <c r="E30" s="210" t="s">
        <v>16</v>
      </c>
      <c r="F30" s="210"/>
      <c r="G30" s="210"/>
      <c r="H30" s="210"/>
      <c r="I30" s="6"/>
      <c r="J30" s="7"/>
    </row>
    <row r="31" spans="2:10" x14ac:dyDescent="0.25">
      <c r="B31" s="5"/>
      <c r="C31" s="6"/>
      <c r="D31" s="14"/>
      <c r="E31" s="14"/>
      <c r="F31" s="14"/>
      <c r="G31" s="14"/>
      <c r="H31" s="14"/>
      <c r="I31" s="6"/>
      <c r="J31" s="7"/>
    </row>
    <row r="32" spans="2:10" x14ac:dyDescent="0.25">
      <c r="B32" s="5"/>
      <c r="C32" s="6"/>
      <c r="D32" s="209" t="s">
        <v>20</v>
      </c>
      <c r="E32" s="210" t="s">
        <v>16</v>
      </c>
      <c r="F32" s="210"/>
      <c r="G32" s="210"/>
      <c r="H32" s="210"/>
      <c r="I32" s="6"/>
      <c r="J32" s="7"/>
    </row>
    <row r="33" spans="2:10" x14ac:dyDescent="0.25">
      <c r="B33" s="5"/>
      <c r="C33" s="6"/>
      <c r="I33" s="6"/>
      <c r="J33" s="7"/>
    </row>
    <row r="34" spans="2:10" x14ac:dyDescent="0.25">
      <c r="B34" s="5"/>
      <c r="C34" s="6"/>
      <c r="D34" s="209" t="s">
        <v>21</v>
      </c>
      <c r="E34" s="210" t="s">
        <v>16</v>
      </c>
      <c r="F34" s="210"/>
      <c r="G34" s="210"/>
      <c r="H34" s="210"/>
      <c r="I34" s="6"/>
      <c r="J34" s="7"/>
    </row>
    <row r="35" spans="2:10" x14ac:dyDescent="0.25">
      <c r="B35" s="5"/>
      <c r="C35" s="6"/>
      <c r="D35" s="6"/>
      <c r="E35" s="6"/>
      <c r="F35" s="6"/>
      <c r="G35" s="6"/>
      <c r="H35" s="6"/>
      <c r="I35" s="6"/>
      <c r="J35" s="7"/>
    </row>
    <row r="36" spans="2:10" x14ac:dyDescent="0.25">
      <c r="B36" s="5"/>
      <c r="C36" s="6"/>
      <c r="D36" s="207" t="s">
        <v>22</v>
      </c>
      <c r="E36" s="208"/>
      <c r="F36" s="208"/>
      <c r="G36" s="208"/>
      <c r="H36" s="208"/>
      <c r="I36" s="6"/>
      <c r="J36" s="7"/>
    </row>
    <row r="37" spans="2:10" x14ac:dyDescent="0.25">
      <c r="B37" s="5"/>
      <c r="C37" s="6"/>
      <c r="D37" s="6"/>
      <c r="E37" s="6"/>
      <c r="F37" s="13"/>
      <c r="G37" s="6"/>
      <c r="H37" s="6"/>
      <c r="I37" s="6"/>
      <c r="J37" s="7"/>
    </row>
    <row r="38" spans="2:10" x14ac:dyDescent="0.25">
      <c r="B38" s="5"/>
      <c r="C38" s="6"/>
      <c r="D38" s="207" t="s">
        <v>1430</v>
      </c>
      <c r="E38" s="208"/>
      <c r="F38" s="208"/>
      <c r="G38" s="208"/>
      <c r="H38" s="208"/>
      <c r="I38" s="6"/>
      <c r="J38" s="7"/>
    </row>
    <row r="39" spans="2:10" x14ac:dyDescent="0.25">
      <c r="B39" s="5"/>
      <c r="C39" s="6"/>
      <c r="I39" s="6"/>
      <c r="J39" s="7"/>
    </row>
    <row r="40" spans="2:10" x14ac:dyDescent="0.25">
      <c r="B40" s="5"/>
      <c r="C40" s="6"/>
      <c r="D40" s="207" t="s">
        <v>2631</v>
      </c>
      <c r="E40" s="208" t="s">
        <v>16</v>
      </c>
      <c r="F40" s="208"/>
      <c r="G40" s="208"/>
      <c r="H40" s="208"/>
      <c r="I40" s="6"/>
      <c r="J40" s="7"/>
    </row>
    <row r="41" spans="2:10" x14ac:dyDescent="0.25">
      <c r="B41" s="5"/>
      <c r="C41" s="6"/>
      <c r="D41" s="6"/>
      <c r="E41" s="14"/>
      <c r="F41" s="14"/>
      <c r="G41" s="14"/>
      <c r="H41" s="14"/>
      <c r="I41" s="6"/>
      <c r="J41" s="7"/>
    </row>
    <row r="42" spans="2:10" x14ac:dyDescent="0.25">
      <c r="B42" s="5"/>
      <c r="C42" s="6"/>
      <c r="D42" s="207" t="s">
        <v>2632</v>
      </c>
      <c r="E42" s="208"/>
      <c r="F42" s="208"/>
      <c r="G42" s="208"/>
      <c r="H42" s="20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85" zoomScaleNormal="80" zoomScaleSheetLayoutView="85" workbookViewId="0"/>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2929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2930</v>
      </c>
      <c r="E14" s="31"/>
      <c r="F14" s="31"/>
      <c r="H14" s="23"/>
      <c r="L14" s="23"/>
      <c r="M14" s="23"/>
    </row>
    <row r="15" spans="1:13" x14ac:dyDescent="0.25">
      <c r="A15" s="25" t="s">
        <v>34</v>
      </c>
      <c r="B15" s="39" t="s">
        <v>35</v>
      </c>
      <c r="C15" s="25" t="s">
        <v>2931</v>
      </c>
      <c r="E15" s="31"/>
      <c r="F15" s="31"/>
      <c r="H15" s="23"/>
      <c r="L15" s="23"/>
      <c r="M15" s="23"/>
    </row>
    <row r="16" spans="1:13" x14ac:dyDescent="0.25">
      <c r="A16" s="25" t="s">
        <v>36</v>
      </c>
      <c r="B16" s="39" t="s">
        <v>2866</v>
      </c>
      <c r="C16" s="25" t="s">
        <v>2932</v>
      </c>
      <c r="E16" s="31"/>
      <c r="F16" s="31"/>
      <c r="H16" s="23"/>
      <c r="L16" s="23"/>
      <c r="M16" s="23"/>
    </row>
    <row r="17" spans="1:13" ht="30" x14ac:dyDescent="0.25">
      <c r="A17" s="25" t="s">
        <v>38</v>
      </c>
      <c r="B17" s="39" t="s">
        <v>37</v>
      </c>
      <c r="C17" s="200" t="s">
        <v>3071</v>
      </c>
      <c r="E17" s="31"/>
      <c r="F17" s="31"/>
      <c r="H17" s="23"/>
      <c r="L17" s="23"/>
      <c r="M17" s="23"/>
    </row>
    <row r="18" spans="1:13" outlineLevel="1" x14ac:dyDescent="0.25">
      <c r="A18" s="25" t="s">
        <v>2865</v>
      </c>
      <c r="B18" s="39" t="s">
        <v>39</v>
      </c>
      <c r="C18" s="196">
        <v>45688</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2933</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1218.8068092600001</v>
      </c>
      <c r="F38" s="42"/>
      <c r="H38" s="23"/>
      <c r="L38" s="23"/>
      <c r="M38" s="23"/>
    </row>
    <row r="39" spans="1:14" x14ac:dyDescent="0.25">
      <c r="A39" s="25" t="s">
        <v>62</v>
      </c>
      <c r="B39" s="42" t="s">
        <v>63</v>
      </c>
      <c r="C39" s="106">
        <v>1000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0.11880680926000017</v>
      </c>
      <c r="E45" s="103"/>
      <c r="F45" s="126">
        <v>0.1</v>
      </c>
      <c r="G45" s="25" t="s">
        <v>2934</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218.80680926000014</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1218.8068092600001</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1218.8068092600001</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18.651947</v>
      </c>
      <c r="D66" s="110">
        <v>10.253959202579583</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1.10732257</v>
      </c>
      <c r="D70" s="106">
        <v>1.14485941</v>
      </c>
      <c r="E70" s="21"/>
      <c r="F70" s="113">
        <f t="shared" ref="F70:F76" si="1">IF($C$77=0,"",IF(C70="[for completion]","",C70/$C$77))</f>
        <v>9.0853001606736354E-4</v>
      </c>
      <c r="G70" s="113">
        <f t="shared" ref="G70:G76" si="2">IF($D$66="ND2","ND2",IF(OR(D70="ND2",D70=""),"",D70/$D$77))</f>
        <v>9.3932803894909538E-4</v>
      </c>
      <c r="H70" s="23"/>
      <c r="L70" s="23"/>
      <c r="M70" s="23"/>
      <c r="N70" s="55"/>
    </row>
    <row r="71" spans="1:14" x14ac:dyDescent="0.25">
      <c r="A71" s="25" t="s">
        <v>106</v>
      </c>
      <c r="B71" s="21" t="s">
        <v>1452</v>
      </c>
      <c r="C71" s="106">
        <v>3.0272514799999999</v>
      </c>
      <c r="D71" s="106">
        <v>4.0534887099999999</v>
      </c>
      <c r="E71" s="21"/>
      <c r="F71" s="113">
        <f t="shared" si="1"/>
        <v>2.4837828743654615E-3</v>
      </c>
      <c r="G71" s="113">
        <f t="shared" si="2"/>
        <v>3.3257844304800692E-3</v>
      </c>
      <c r="H71" s="23"/>
      <c r="L71" s="23"/>
      <c r="M71" s="23"/>
      <c r="N71" s="55"/>
    </row>
    <row r="72" spans="1:14" x14ac:dyDescent="0.25">
      <c r="A72" s="25" t="s">
        <v>107</v>
      </c>
      <c r="B72" s="21" t="s">
        <v>1453</v>
      </c>
      <c r="C72" s="106">
        <v>6.9020838400000004</v>
      </c>
      <c r="D72" s="106">
        <v>10.33475722</v>
      </c>
      <c r="E72" s="21"/>
      <c r="F72" s="113">
        <f t="shared" si="1"/>
        <v>5.6629843118374172E-3</v>
      </c>
      <c r="G72" s="113">
        <f t="shared" si="2"/>
        <v>8.4794055476886936E-3</v>
      </c>
      <c r="H72" s="23"/>
      <c r="L72" s="23"/>
      <c r="M72" s="23"/>
      <c r="N72" s="55"/>
    </row>
    <row r="73" spans="1:14" x14ac:dyDescent="0.25">
      <c r="A73" s="25" t="s">
        <v>108</v>
      </c>
      <c r="B73" s="21" t="s">
        <v>1454</v>
      </c>
      <c r="C73" s="106">
        <v>11.61785929</v>
      </c>
      <c r="D73" s="106">
        <v>12.053344020000001</v>
      </c>
      <c r="E73" s="21"/>
      <c r="F73" s="113">
        <f t="shared" si="1"/>
        <v>9.5321581744803319E-3</v>
      </c>
      <c r="G73" s="113">
        <f t="shared" si="2"/>
        <v>9.889462323662437E-3</v>
      </c>
      <c r="H73" s="23"/>
      <c r="L73" s="23"/>
      <c r="M73" s="23"/>
      <c r="N73" s="55"/>
    </row>
    <row r="74" spans="1:14" x14ac:dyDescent="0.25">
      <c r="A74" s="25" t="s">
        <v>109</v>
      </c>
      <c r="B74" s="21" t="s">
        <v>1455</v>
      </c>
      <c r="C74" s="106">
        <v>7.8730737099999999</v>
      </c>
      <c r="D74" s="106">
        <v>23.93108088</v>
      </c>
      <c r="E74" s="21"/>
      <c r="F74" s="113">
        <f t="shared" si="1"/>
        <v>6.459656813683331E-3</v>
      </c>
      <c r="G74" s="113">
        <f t="shared" si="2"/>
        <v>1.9634843437189017E-2</v>
      </c>
      <c r="H74" s="23"/>
      <c r="L74" s="23"/>
      <c r="M74" s="23"/>
      <c r="N74" s="55"/>
    </row>
    <row r="75" spans="1:14" x14ac:dyDescent="0.25">
      <c r="A75" s="25" t="s">
        <v>110</v>
      </c>
      <c r="B75" s="21" t="s">
        <v>1456</v>
      </c>
      <c r="C75" s="106">
        <v>128.61943391</v>
      </c>
      <c r="D75" s="106">
        <v>639.85502951000001</v>
      </c>
      <c r="E75" s="21"/>
      <c r="F75" s="113">
        <f t="shared" si="1"/>
        <v>0.10552897549702026</v>
      </c>
      <c r="G75" s="113">
        <f t="shared" si="2"/>
        <v>0.52498478401059201</v>
      </c>
      <c r="H75" s="23"/>
      <c r="L75" s="23"/>
      <c r="M75" s="23"/>
      <c r="N75" s="55"/>
    </row>
    <row r="76" spans="1:14" x14ac:dyDescent="0.25">
      <c r="A76" s="25" t="s">
        <v>111</v>
      </c>
      <c r="B76" s="21" t="s">
        <v>1457</v>
      </c>
      <c r="C76" s="106">
        <v>1059.6597844600001</v>
      </c>
      <c r="D76" s="106">
        <v>527.43424950999997</v>
      </c>
      <c r="E76" s="21"/>
      <c r="F76" s="113">
        <f t="shared" si="1"/>
        <v>0.86942391231254579</v>
      </c>
      <c r="G76" s="113">
        <f t="shared" si="2"/>
        <v>0.43274639221143851</v>
      </c>
      <c r="H76" s="23"/>
      <c r="L76" s="23"/>
      <c r="M76" s="23"/>
      <c r="N76" s="55"/>
    </row>
    <row r="77" spans="1:14" x14ac:dyDescent="0.25">
      <c r="A77" s="25" t="s">
        <v>112</v>
      </c>
      <c r="B77" s="59" t="s">
        <v>91</v>
      </c>
      <c r="C77" s="108">
        <f>SUM(C70:C76)</f>
        <v>1218.8068092600001</v>
      </c>
      <c r="D77" s="108">
        <f>SUM(D70:D76)</f>
        <v>1218.8068092600001</v>
      </c>
      <c r="E77" s="42"/>
      <c r="F77" s="114">
        <f>SUM(F70:F76)</f>
        <v>1</v>
      </c>
      <c r="G77" s="114">
        <f>SUM(G70:G76)</f>
        <v>0.99999999999999978</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0.51910151999999998</v>
      </c>
      <c r="D79" s="108" t="str">
        <f>IF($D$66="ND2","ND2","")</f>
        <v/>
      </c>
      <c r="E79" s="42"/>
      <c r="F79" s="113">
        <f>IF($C$77=0,"",IF(C79="","",C79/$C$77))</f>
        <v>4.2590959950016444E-4</v>
      </c>
      <c r="G79" s="113" t="str">
        <f>IF($D$66="ND2","ND2",IF(OR(D79="ND2",D79=""),"",D79/$D$77))</f>
        <v/>
      </c>
      <c r="H79" s="23"/>
      <c r="L79" s="23"/>
      <c r="M79" s="23"/>
      <c r="N79" s="55"/>
    </row>
    <row r="80" spans="1:14" outlineLevel="1" x14ac:dyDescent="0.25">
      <c r="A80" s="25" t="s">
        <v>117</v>
      </c>
      <c r="B80" s="60" t="s">
        <v>118</v>
      </c>
      <c r="C80" s="108">
        <v>0.58822105000000002</v>
      </c>
      <c r="D80" s="108" t="str">
        <f>IF($D$66="ND2","ND2","")</f>
        <v/>
      </c>
      <c r="E80" s="42"/>
      <c r="F80" s="113">
        <f>IF($C$77=0,"",IF(C80="","",C80/$C$77))</f>
        <v>4.8262041656719909E-4</v>
      </c>
      <c r="G80" s="113" t="str">
        <f>IF($D$66="ND2","ND2",IF(OR(D80="ND2",D80=""),"",D80/$D$77))</f>
        <v/>
      </c>
      <c r="H80" s="23"/>
      <c r="L80" s="23"/>
      <c r="M80" s="23"/>
      <c r="N80" s="55"/>
    </row>
    <row r="81" spans="1:14" outlineLevel="1" x14ac:dyDescent="0.25">
      <c r="A81" s="25" t="s">
        <v>119</v>
      </c>
      <c r="B81" s="60" t="s">
        <v>120</v>
      </c>
      <c r="C81" s="108">
        <v>1.4463043600000001</v>
      </c>
      <c r="D81" s="108" t="str">
        <f>IF($D$66="ND2","ND2","")</f>
        <v/>
      </c>
      <c r="E81" s="42"/>
      <c r="F81" s="113">
        <f>IF($C$77=0,"",IF(C81="","",C81/$C$77))</f>
        <v>1.1866559564744517E-3</v>
      </c>
      <c r="G81" s="113" t="str">
        <f>IF($D$66="ND2","ND2",IF(OR(D81="ND2",D81=""),"",D81/$D$77))</f>
        <v/>
      </c>
      <c r="H81" s="23"/>
      <c r="L81" s="23"/>
      <c r="M81" s="23"/>
      <c r="N81" s="55"/>
    </row>
    <row r="82" spans="1:14" outlineLevel="1" x14ac:dyDescent="0.25">
      <c r="A82" s="25" t="s">
        <v>121</v>
      </c>
      <c r="B82" s="60" t="s">
        <v>122</v>
      </c>
      <c r="C82" s="108">
        <v>1.58094712</v>
      </c>
      <c r="D82" s="108" t="str">
        <f>IF($D$66="ND2","ND2","")</f>
        <v/>
      </c>
      <c r="E82" s="42"/>
      <c r="F82" s="113">
        <f>IF($C$77=0,"",IF(C82="","",C82/$C$77))</f>
        <v>1.29712691789101E-3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1.625</v>
      </c>
      <c r="D89" s="110">
        <v>1.625</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v>500</v>
      </c>
      <c r="D93" s="106" t="str">
        <f t="shared" ref="D93:D99" si="3">IF($D$89="ND2","ND2","")</f>
        <v/>
      </c>
      <c r="E93" s="21"/>
      <c r="F93" s="113">
        <f t="shared" ref="F93:F99" si="4">IF($C$100=0,"",IF(C93="[for completion]","",IF(C93="","",C93/$C$100)))</f>
        <v>0.5</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v>500</v>
      </c>
      <c r="D95" s="106" t="str">
        <f t="shared" si="3"/>
        <v/>
      </c>
      <c r="E95" s="21"/>
      <c r="F95" s="113">
        <f t="shared" si="4"/>
        <v>0.5</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c r="D99" s="106" t="str">
        <f t="shared" si="3"/>
        <v/>
      </c>
      <c r="E99" s="21"/>
      <c r="F99" s="113" t="str">
        <f t="shared" si="4"/>
        <v/>
      </c>
      <c r="G99" s="113" t="str">
        <f t="shared" si="5"/>
        <v/>
      </c>
      <c r="H99" s="23"/>
      <c r="L99" s="23"/>
      <c r="M99" s="23"/>
    </row>
    <row r="100" spans="1:14" x14ac:dyDescent="0.25">
      <c r="A100" s="25" t="s">
        <v>140</v>
      </c>
      <c r="B100" s="59" t="s">
        <v>91</v>
      </c>
      <c r="C100" s="108">
        <f>SUM(C93:C99)</f>
        <v>1000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v>500</v>
      </c>
      <c r="D103" s="108" t="str">
        <f>IF($D$89="ND2","ND2","")</f>
        <v/>
      </c>
      <c r="E103" s="42"/>
      <c r="F103" s="113">
        <f>IF($C$100=0,"",IF(C103="","",IF(C103="","",C103/$C$100)))</f>
        <v>0.5</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1218.8068092600001</v>
      </c>
      <c r="D112" s="106">
        <v>1218.8068092600001</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1218.8068092600001</v>
      </c>
      <c r="D130" s="106">
        <f>SUM(D112:D129)</f>
        <v>1218.8068092600001</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1000</v>
      </c>
      <c r="D138" s="106">
        <v>1000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1000</v>
      </c>
      <c r="D156" s="106">
        <f>SUM(D138:D155)</f>
        <v>1000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1000</v>
      </c>
      <c r="D164" s="106">
        <v>1000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1000</v>
      </c>
      <c r="D167" s="116">
        <f>SUM(D164:D166)</f>
        <v>1000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4.4992799300000001</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4.4992799300000001</v>
      </c>
      <c r="E179" s="53"/>
      <c r="F179" s="114">
        <f>SUM(F174:F178)</f>
        <v>1</v>
      </c>
      <c r="G179" s="51"/>
      <c r="H179" s="23"/>
      <c r="L179" s="23"/>
      <c r="M179" s="23"/>
      <c r="N179" s="55"/>
    </row>
    <row r="180" spans="1:14" outlineLevel="1" x14ac:dyDescent="0.25">
      <c r="A180" s="25" t="s">
        <v>231</v>
      </c>
      <c r="B180" s="65" t="s">
        <v>2935</v>
      </c>
      <c r="C180" s="106"/>
      <c r="E180" s="53"/>
      <c r="F180" s="113" t="str">
        <f t="shared" ref="F180:F187" si="14">IF($C$179=0,"",IF(C180="","",C180/$C$179))</f>
        <v/>
      </c>
      <c r="G180" s="51"/>
      <c r="H180" s="23"/>
      <c r="L180" s="23"/>
      <c r="M180" s="23"/>
      <c r="N180" s="55"/>
    </row>
    <row r="181" spans="1:14" s="65" customFormat="1" ht="30" outlineLevel="1" x14ac:dyDescent="0.25">
      <c r="A181" s="25" t="s">
        <v>232</v>
      </c>
      <c r="B181" s="65" t="s">
        <v>2936</v>
      </c>
      <c r="C181" s="117"/>
      <c r="F181" s="113" t="str">
        <f t="shared" si="14"/>
        <v/>
      </c>
    </row>
    <row r="182" spans="1:14" ht="30" outlineLevel="1" x14ac:dyDescent="0.25">
      <c r="A182" s="25" t="s">
        <v>233</v>
      </c>
      <c r="B182" s="65" t="s">
        <v>2937</v>
      </c>
      <c r="C182" s="106"/>
      <c r="E182" s="53"/>
      <c r="F182" s="113" t="str">
        <f t="shared" si="14"/>
        <v/>
      </c>
      <c r="G182" s="51"/>
      <c r="H182" s="23"/>
      <c r="L182" s="23"/>
      <c r="M182" s="23"/>
      <c r="N182" s="55"/>
    </row>
    <row r="183" spans="1:14" outlineLevel="1" x14ac:dyDescent="0.25">
      <c r="A183" s="25" t="s">
        <v>234</v>
      </c>
      <c r="B183" s="65" t="s">
        <v>2938</v>
      </c>
      <c r="C183" s="106"/>
      <c r="E183" s="53"/>
      <c r="F183" s="113" t="str">
        <f t="shared" si="14"/>
        <v/>
      </c>
      <c r="G183" s="51"/>
      <c r="H183" s="23"/>
      <c r="L183" s="23"/>
      <c r="M183" s="23"/>
      <c r="N183" s="55"/>
    </row>
    <row r="184" spans="1:14" s="65" customFormat="1" outlineLevel="1" x14ac:dyDescent="0.25">
      <c r="A184" s="25" t="s">
        <v>235</v>
      </c>
      <c r="B184" s="65" t="s">
        <v>2939</v>
      </c>
      <c r="C184" s="117"/>
      <c r="F184" s="113" t="str">
        <f t="shared" si="14"/>
        <v/>
      </c>
    </row>
    <row r="185" spans="1:14" outlineLevel="1" x14ac:dyDescent="0.25">
      <c r="A185" s="25" t="s">
        <v>236</v>
      </c>
      <c r="B185" s="65" t="s">
        <v>2940</v>
      </c>
      <c r="C185" s="106"/>
      <c r="E185" s="53"/>
      <c r="F185" s="113" t="str">
        <f t="shared" si="14"/>
        <v/>
      </c>
      <c r="G185" s="51"/>
      <c r="H185" s="23"/>
      <c r="L185" s="23"/>
      <c r="M185" s="23"/>
      <c r="N185" s="55"/>
    </row>
    <row r="186" spans="1:14" outlineLevel="1" x14ac:dyDescent="0.25">
      <c r="A186" s="25" t="s">
        <v>237</v>
      </c>
      <c r="B186" s="65" t="s">
        <v>2941</v>
      </c>
      <c r="C186" s="106"/>
      <c r="E186" s="53"/>
      <c r="F186" s="113" t="str">
        <f t="shared" si="14"/>
        <v/>
      </c>
      <c r="G186" s="51"/>
      <c r="H186" s="23"/>
      <c r="L186" s="23"/>
      <c r="M186" s="23"/>
      <c r="N186" s="55"/>
    </row>
    <row r="187" spans="1:14" outlineLevel="1" x14ac:dyDescent="0.25">
      <c r="A187" s="25" t="s">
        <v>238</v>
      </c>
      <c r="B187" s="65" t="s">
        <v>2942</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4.4992799300000001</v>
      </c>
      <c r="E193" s="50"/>
      <c r="F193" s="113">
        <f t="shared" ref="F193:F206" si="15">IF($C$208=0,"",IF(C193="[for completion]","",C193/$C$208))</f>
        <v>1</v>
      </c>
      <c r="G193" s="51"/>
      <c r="H193" s="23"/>
      <c r="L193" s="23"/>
      <c r="M193" s="23"/>
      <c r="N193" s="55"/>
    </row>
    <row r="194" spans="1:14" x14ac:dyDescent="0.25">
      <c r="A194" s="25" t="s">
        <v>246</v>
      </c>
      <c r="B194" s="42" t="s">
        <v>247</v>
      </c>
      <c r="C194" s="106"/>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4.4992799300000001</v>
      </c>
      <c r="E207" s="53"/>
      <c r="F207" s="113">
        <f>SUM(F193:F196)</f>
        <v>1</v>
      </c>
      <c r="G207" s="53"/>
      <c r="H207" s="23"/>
      <c r="L207" s="23"/>
      <c r="M207" s="23"/>
      <c r="N207" s="55"/>
    </row>
    <row r="208" spans="1:14" x14ac:dyDescent="0.25">
      <c r="A208" s="25" t="s">
        <v>272</v>
      </c>
      <c r="B208" s="59" t="s">
        <v>91</v>
      </c>
      <c r="C208" s="108">
        <f>SUM(C193:C206)</f>
        <v>4.4992799300000001</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2933</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2916</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2933</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e">
        <f>ROW(#REF!)&amp;" for Harmonised Glossary"</f>
        <v>#REF!</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2943</v>
      </c>
      <c r="C323" s="40" t="s">
        <v>2944</v>
      </c>
      <c r="H323" s="23"/>
      <c r="I323" s="55"/>
      <c r="J323" s="55"/>
      <c r="K323" s="55"/>
      <c r="L323" s="55"/>
      <c r="M323" s="55"/>
      <c r="N323" s="55"/>
    </row>
    <row r="324" spans="1:14" outlineLevel="1" x14ac:dyDescent="0.25">
      <c r="A324" s="25" t="s">
        <v>336</v>
      </c>
      <c r="B324" s="40" t="s">
        <v>2945</v>
      </c>
      <c r="C324" s="25" t="s">
        <v>2931</v>
      </c>
      <c r="H324" s="23"/>
      <c r="I324" s="55"/>
      <c r="J324" s="55"/>
      <c r="K324" s="55"/>
      <c r="L324" s="55"/>
      <c r="M324" s="55"/>
      <c r="N324" s="55"/>
    </row>
    <row r="325" spans="1:14" outlineLevel="1" x14ac:dyDescent="0.25">
      <c r="A325" s="25" t="s">
        <v>338</v>
      </c>
      <c r="B325" s="40" t="s">
        <v>2946</v>
      </c>
      <c r="C325" s="25" t="s">
        <v>2931</v>
      </c>
      <c r="H325" s="23"/>
      <c r="I325" s="55"/>
      <c r="J325" s="55"/>
      <c r="K325" s="55"/>
      <c r="L325" s="55"/>
      <c r="M325" s="55"/>
      <c r="N325" s="55"/>
    </row>
    <row r="326" spans="1:14" outlineLevel="1" x14ac:dyDescent="0.25">
      <c r="A326" s="25" t="s">
        <v>339</v>
      </c>
      <c r="B326" s="40" t="s">
        <v>2947</v>
      </c>
      <c r="C326" s="25" t="s">
        <v>2931</v>
      </c>
      <c r="H326" s="23"/>
      <c r="I326" s="55"/>
      <c r="J326" s="55"/>
      <c r="K326" s="55"/>
      <c r="L326" s="55"/>
      <c r="M326" s="55"/>
      <c r="N326" s="55"/>
    </row>
    <row r="327" spans="1:14" outlineLevel="1" x14ac:dyDescent="0.25">
      <c r="A327" s="25" t="s">
        <v>340</v>
      </c>
      <c r="B327" s="40" t="s">
        <v>1327</v>
      </c>
      <c r="C327" s="25" t="s">
        <v>2931</v>
      </c>
      <c r="H327" s="23"/>
      <c r="I327" s="55"/>
      <c r="J327" s="55"/>
      <c r="K327" s="55"/>
      <c r="L327" s="55"/>
      <c r="M327" s="55"/>
      <c r="N327" s="55"/>
    </row>
    <row r="328" spans="1:14" outlineLevel="1" x14ac:dyDescent="0.25">
      <c r="A328" s="25" t="s">
        <v>341</v>
      </c>
      <c r="B328" s="40" t="s">
        <v>2948</v>
      </c>
      <c r="C328" s="25" t="s">
        <v>2931</v>
      </c>
      <c r="H328" s="23"/>
      <c r="I328" s="55"/>
      <c r="J328" s="55"/>
      <c r="K328" s="55"/>
      <c r="L328" s="55"/>
      <c r="M328" s="55"/>
      <c r="N328" s="55"/>
    </row>
    <row r="329" spans="1:14" outlineLevel="1" x14ac:dyDescent="0.25">
      <c r="A329" s="25" t="s">
        <v>342</v>
      </c>
      <c r="B329" s="40" t="s">
        <v>2949</v>
      </c>
      <c r="C329" s="25" t="s">
        <v>2950</v>
      </c>
      <c r="H329" s="23"/>
      <c r="I329" s="55"/>
      <c r="J329" s="55"/>
      <c r="K329" s="55"/>
      <c r="L329" s="55"/>
      <c r="M329" s="55"/>
      <c r="N329" s="55"/>
    </row>
    <row r="330" spans="1:14" outlineLevel="1" x14ac:dyDescent="0.25">
      <c r="A330" s="25" t="s">
        <v>344</v>
      </c>
      <c r="B330" s="54" t="s">
        <v>2951</v>
      </c>
      <c r="C330" s="25" t="s">
        <v>2950</v>
      </c>
      <c r="H330" s="23"/>
      <c r="I330" s="55"/>
      <c r="J330" s="55"/>
      <c r="K330" s="55"/>
      <c r="L330" s="55"/>
      <c r="M330" s="55"/>
      <c r="N330" s="55"/>
    </row>
    <row r="331" spans="1:14" outlineLevel="1" x14ac:dyDescent="0.25">
      <c r="A331" s="25" t="s">
        <v>346</v>
      </c>
      <c r="B331" s="54" t="s">
        <v>2952</v>
      </c>
      <c r="C331" s="25" t="s">
        <v>2953</v>
      </c>
      <c r="H331" s="23"/>
      <c r="I331" s="55"/>
      <c r="J331" s="55"/>
      <c r="K331" s="55"/>
      <c r="L331" s="55"/>
      <c r="M331" s="55"/>
      <c r="N331" s="55"/>
    </row>
    <row r="332" spans="1:14" outlineLevel="1" x14ac:dyDescent="0.25">
      <c r="A332" s="25" t="s">
        <v>347</v>
      </c>
      <c r="B332" s="54" t="s">
        <v>337</v>
      </c>
      <c r="C332" s="25" t="s">
        <v>2953</v>
      </c>
      <c r="H332" s="23"/>
      <c r="I332" s="55"/>
      <c r="J332" s="55"/>
      <c r="K332" s="55"/>
      <c r="L332" s="55"/>
      <c r="M332" s="55"/>
      <c r="N332" s="55"/>
    </row>
    <row r="333" spans="1:14" outlineLevel="1" x14ac:dyDescent="0.25">
      <c r="A333" s="25" t="s">
        <v>348</v>
      </c>
      <c r="B333" s="54" t="s">
        <v>2954</v>
      </c>
      <c r="C333" s="25" t="s">
        <v>2955</v>
      </c>
      <c r="H333" s="23"/>
      <c r="I333" s="55"/>
      <c r="J333" s="55"/>
      <c r="K333" s="55"/>
      <c r="L333" s="55"/>
      <c r="M333" s="55"/>
      <c r="N333" s="55"/>
    </row>
    <row r="334" spans="1:14" outlineLevel="1" x14ac:dyDescent="0.25">
      <c r="A334" s="25" t="s">
        <v>349</v>
      </c>
      <c r="B334" s="54" t="s">
        <v>2956</v>
      </c>
      <c r="C334" s="25" t="s">
        <v>2955</v>
      </c>
      <c r="H334" s="23"/>
      <c r="I334" s="55"/>
      <c r="J334" s="55"/>
      <c r="K334" s="55"/>
      <c r="L334" s="55"/>
      <c r="M334" s="55"/>
      <c r="N334" s="55"/>
    </row>
    <row r="335" spans="1:14" outlineLevel="1" x14ac:dyDescent="0.25">
      <c r="A335" s="25" t="s">
        <v>350</v>
      </c>
      <c r="B335" s="54" t="s">
        <v>2957</v>
      </c>
      <c r="C335" s="25" t="s">
        <v>2958</v>
      </c>
      <c r="H335" s="23"/>
      <c r="I335" s="55"/>
      <c r="J335" s="55"/>
      <c r="K335" s="55"/>
      <c r="L335" s="55"/>
      <c r="M335" s="55"/>
      <c r="N335" s="55"/>
    </row>
    <row r="336" spans="1:14" outlineLevel="1" x14ac:dyDescent="0.25">
      <c r="A336" s="25" t="s">
        <v>351</v>
      </c>
      <c r="B336" s="54" t="s">
        <v>2959</v>
      </c>
      <c r="C336" s="25" t="s">
        <v>2958</v>
      </c>
      <c r="H336" s="23"/>
      <c r="I336" s="55"/>
      <c r="J336" s="55"/>
      <c r="K336" s="55"/>
      <c r="L336" s="55"/>
      <c r="M336" s="55"/>
      <c r="N336" s="55"/>
    </row>
    <row r="337" spans="1:14" outlineLevel="1" x14ac:dyDescent="0.25">
      <c r="A337" s="25" t="s">
        <v>352</v>
      </c>
      <c r="B337" s="54" t="s">
        <v>343</v>
      </c>
      <c r="C337" s="25" t="s">
        <v>2960</v>
      </c>
      <c r="H337" s="23"/>
      <c r="I337" s="55"/>
      <c r="J337" s="55"/>
      <c r="K337" s="55"/>
      <c r="L337" s="55"/>
      <c r="M337" s="55"/>
      <c r="N337" s="55"/>
    </row>
    <row r="338" spans="1:14" ht="45" outlineLevel="1" x14ac:dyDescent="0.25">
      <c r="A338" s="25" t="s">
        <v>353</v>
      </c>
      <c r="B338" s="54" t="s">
        <v>2961</v>
      </c>
      <c r="C338" s="25" t="s">
        <v>2962</v>
      </c>
      <c r="H338" s="23"/>
      <c r="I338" s="55"/>
      <c r="J338" s="55"/>
      <c r="K338" s="55"/>
      <c r="L338" s="55"/>
      <c r="M338" s="55"/>
      <c r="N338" s="55"/>
    </row>
    <row r="339" spans="1:14" outlineLevel="1" x14ac:dyDescent="0.25">
      <c r="A339" s="25" t="s">
        <v>354</v>
      </c>
      <c r="B339" s="54" t="s">
        <v>2963</v>
      </c>
      <c r="C339" s="25" t="s">
        <v>2964</v>
      </c>
      <c r="H339" s="23"/>
      <c r="I339" s="55"/>
      <c r="J339" s="55"/>
      <c r="K339" s="55"/>
      <c r="L339" s="55"/>
      <c r="M339" s="55"/>
      <c r="N339" s="55"/>
    </row>
    <row r="340" spans="1:14" outlineLevel="1" x14ac:dyDescent="0.25">
      <c r="A340" s="25" t="s">
        <v>355</v>
      </c>
      <c r="B340" s="54" t="s">
        <v>2965</v>
      </c>
      <c r="C340" s="25" t="s">
        <v>2964</v>
      </c>
      <c r="H340" s="23"/>
      <c r="I340" s="55"/>
      <c r="J340" s="55"/>
      <c r="K340" s="55"/>
      <c r="L340" s="55"/>
      <c r="M340" s="55"/>
      <c r="N340" s="55"/>
    </row>
    <row r="341" spans="1:14" outlineLevel="1" x14ac:dyDescent="0.25">
      <c r="A341" s="25" t="s">
        <v>356</v>
      </c>
      <c r="B341" s="54" t="s">
        <v>2966</v>
      </c>
      <c r="C341" s="25" t="s">
        <v>2967</v>
      </c>
      <c r="H341" s="23"/>
      <c r="I341" s="55"/>
      <c r="J341" s="55"/>
      <c r="K341" s="55"/>
      <c r="L341" s="55"/>
      <c r="M341" s="55"/>
      <c r="N341" s="55"/>
    </row>
    <row r="342" spans="1:14" outlineLevel="1" x14ac:dyDescent="0.25">
      <c r="A342" s="25" t="s">
        <v>357</v>
      </c>
      <c r="B342" s="54" t="s">
        <v>2968</v>
      </c>
      <c r="C342" s="25" t="s">
        <v>2969</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31AA8F2C-913D-4B64-A86A-8F95298A23A8}"/>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85" zoomScaleNormal="80" zoomScaleSheetLayoutView="85" workbookViewId="0">
      <selection activeCell="C22" sqref="C22"/>
    </sheetView>
  </sheetViews>
  <sheetFormatPr baseColWidth="10"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2929</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1218.8068092599999</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1218.8068092599999</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7547</v>
      </c>
      <c r="D28" s="107" t="str">
        <f>IF(C28="","","ND2")</f>
        <v>ND2</v>
      </c>
      <c r="F28" s="107">
        <f>IF(C28=0,"",IF(C28="","",C28))</f>
        <v>7547</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6.3E-3</v>
      </c>
      <c r="D36" s="101" t="str">
        <f>IF(C36="","","ND2")</f>
        <v>ND2</v>
      </c>
      <c r="E36" s="121"/>
      <c r="F36" s="101">
        <f>IF(C36=0,"",C36)</f>
        <v>6.3E-3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2970</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2971</v>
      </c>
      <c r="C99" s="101">
        <v>3.7508939999999998E-2</v>
      </c>
      <c r="D99" s="101" t="str">
        <f t="shared" ref="D99:D111" si="1">IF(C99="","","ND2")</f>
        <v>ND2</v>
      </c>
      <c r="E99" s="101"/>
      <c r="F99" s="101">
        <f t="shared" ref="F99:F111" si="2">IF(C99="","",C99)</f>
        <v>3.7508939999999998E-2</v>
      </c>
      <c r="G99" s="25"/>
    </row>
    <row r="100" spans="1:7" x14ac:dyDescent="0.25">
      <c r="A100" s="25" t="s">
        <v>513</v>
      </c>
      <c r="B100" s="42" t="s">
        <v>2972</v>
      </c>
      <c r="C100" s="101">
        <v>4.480584E-2</v>
      </c>
      <c r="D100" s="101" t="str">
        <f t="shared" si="1"/>
        <v>ND2</v>
      </c>
      <c r="E100" s="101"/>
      <c r="F100" s="101">
        <f t="shared" si="2"/>
        <v>4.480584E-2</v>
      </c>
      <c r="G100" s="25"/>
    </row>
    <row r="101" spans="1:7" x14ac:dyDescent="0.25">
      <c r="A101" s="25" t="s">
        <v>514</v>
      </c>
      <c r="B101" s="42" t="s">
        <v>2973</v>
      </c>
      <c r="C101" s="101">
        <v>3.3119379999999997E-2</v>
      </c>
      <c r="D101" s="101" t="str">
        <f t="shared" si="1"/>
        <v>ND2</v>
      </c>
      <c r="E101" s="101"/>
      <c r="F101" s="101">
        <f t="shared" si="2"/>
        <v>3.3119379999999997E-2</v>
      </c>
      <c r="G101" s="25"/>
    </row>
    <row r="102" spans="1:7" x14ac:dyDescent="0.25">
      <c r="A102" s="25" t="s">
        <v>515</v>
      </c>
      <c r="B102" s="42" t="s">
        <v>2974</v>
      </c>
      <c r="C102" s="101">
        <v>8.4473919999999994E-2</v>
      </c>
      <c r="D102" s="101" t="str">
        <f t="shared" si="1"/>
        <v>ND2</v>
      </c>
      <c r="E102" s="101"/>
      <c r="F102" s="101">
        <f t="shared" si="2"/>
        <v>8.4473919999999994E-2</v>
      </c>
      <c r="G102" s="25"/>
    </row>
    <row r="103" spans="1:7" x14ac:dyDescent="0.25">
      <c r="A103" s="25" t="s">
        <v>516</v>
      </c>
      <c r="B103" s="42" t="s">
        <v>2975</v>
      </c>
      <c r="C103" s="101">
        <v>0.14024691</v>
      </c>
      <c r="D103" s="101" t="str">
        <f t="shared" si="1"/>
        <v>ND2</v>
      </c>
      <c r="E103" s="101"/>
      <c r="F103" s="101">
        <f t="shared" si="2"/>
        <v>0.14024691</v>
      </c>
      <c r="G103" s="25"/>
    </row>
    <row r="104" spans="1:7" x14ac:dyDescent="0.25">
      <c r="A104" s="25" t="s">
        <v>517</v>
      </c>
      <c r="B104" s="42" t="s">
        <v>2976</v>
      </c>
      <c r="C104" s="101">
        <v>0.12858902</v>
      </c>
      <c r="D104" s="101" t="str">
        <f t="shared" si="1"/>
        <v>ND2</v>
      </c>
      <c r="E104" s="101"/>
      <c r="F104" s="101">
        <f t="shared" si="2"/>
        <v>0.12858902</v>
      </c>
      <c r="G104" s="25"/>
    </row>
    <row r="105" spans="1:7" x14ac:dyDescent="0.25">
      <c r="A105" s="25" t="s">
        <v>518</v>
      </c>
      <c r="B105" s="42" t="s">
        <v>2977</v>
      </c>
      <c r="C105" s="101">
        <v>0.19025735999999999</v>
      </c>
      <c r="D105" s="101" t="str">
        <f t="shared" si="1"/>
        <v>ND2</v>
      </c>
      <c r="E105" s="101"/>
      <c r="F105" s="101">
        <f t="shared" si="2"/>
        <v>0.19025735999999999</v>
      </c>
      <c r="G105" s="25"/>
    </row>
    <row r="106" spans="1:7" x14ac:dyDescent="0.25">
      <c r="A106" s="25" t="s">
        <v>519</v>
      </c>
      <c r="B106" s="42" t="s">
        <v>2978</v>
      </c>
      <c r="C106" s="101">
        <v>3.1224709999999999E-2</v>
      </c>
      <c r="D106" s="101" t="str">
        <f t="shared" si="1"/>
        <v>ND2</v>
      </c>
      <c r="E106" s="101"/>
      <c r="F106" s="101">
        <f t="shared" si="2"/>
        <v>3.1224709999999999E-2</v>
      </c>
      <c r="G106" s="25"/>
    </row>
    <row r="107" spans="1:7" x14ac:dyDescent="0.25">
      <c r="A107" s="25" t="s">
        <v>520</v>
      </c>
      <c r="B107" s="42" t="s">
        <v>2979</v>
      </c>
      <c r="C107" s="101">
        <v>0.15671963</v>
      </c>
      <c r="D107" s="101" t="str">
        <f t="shared" si="1"/>
        <v>ND2</v>
      </c>
      <c r="E107" s="101"/>
      <c r="F107" s="101">
        <f t="shared" si="2"/>
        <v>0.15671963</v>
      </c>
      <c r="G107" s="25"/>
    </row>
    <row r="108" spans="1:7" x14ac:dyDescent="0.25">
      <c r="A108" s="25" t="s">
        <v>521</v>
      </c>
      <c r="B108" s="42" t="s">
        <v>2980</v>
      </c>
      <c r="C108" s="101">
        <v>6.9385100000000005E-2</v>
      </c>
      <c r="D108" s="101" t="str">
        <f t="shared" si="1"/>
        <v>ND2</v>
      </c>
      <c r="E108" s="101"/>
      <c r="F108" s="101">
        <f t="shared" si="2"/>
        <v>6.9385100000000005E-2</v>
      </c>
      <c r="G108" s="25"/>
    </row>
    <row r="109" spans="1:7" x14ac:dyDescent="0.25">
      <c r="A109" s="25" t="s">
        <v>522</v>
      </c>
      <c r="B109" s="42" t="s">
        <v>2981</v>
      </c>
      <c r="C109" s="101">
        <v>5.903953E-2</v>
      </c>
      <c r="D109" s="101" t="str">
        <f t="shared" si="1"/>
        <v>ND2</v>
      </c>
      <c r="E109" s="101"/>
      <c r="F109" s="101">
        <f t="shared" si="2"/>
        <v>5.903953E-2</v>
      </c>
      <c r="G109" s="25"/>
    </row>
    <row r="110" spans="1:7" x14ac:dyDescent="0.25">
      <c r="A110" s="25" t="s">
        <v>523</v>
      </c>
      <c r="B110" s="42" t="s">
        <v>2982</v>
      </c>
      <c r="C110" s="101">
        <v>2.4629649999999999E-2</v>
      </c>
      <c r="D110" s="101" t="str">
        <f t="shared" si="1"/>
        <v>ND2</v>
      </c>
      <c r="E110" s="101"/>
      <c r="F110" s="101">
        <f t="shared" si="2"/>
        <v>2.4629649999999999E-2</v>
      </c>
      <c r="G110" s="25"/>
    </row>
    <row r="111" spans="1:7" x14ac:dyDescent="0.25">
      <c r="A111" s="25" t="s">
        <v>524</v>
      </c>
      <c r="B111" s="42" t="s">
        <v>2983</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2984</v>
      </c>
      <c r="C150" s="101">
        <v>0.98525841000000003</v>
      </c>
      <c r="D150" s="101" t="str">
        <f>IF(C150="","","ND2")</f>
        <v>ND2</v>
      </c>
      <c r="E150" s="102"/>
      <c r="F150" s="101">
        <f>IF(C150="","",C150)</f>
        <v>0.98525841000000003</v>
      </c>
    </row>
    <row r="151" spans="1:7" x14ac:dyDescent="0.25">
      <c r="A151" s="25" t="s">
        <v>546</v>
      </c>
      <c r="B151" s="25" t="s">
        <v>2985</v>
      </c>
      <c r="C151" s="101">
        <v>1.4741590000000001E-2</v>
      </c>
      <c r="D151" s="101" t="str">
        <f>IF(C151="","","ND2")</f>
        <v>ND2</v>
      </c>
      <c r="E151" s="102"/>
      <c r="F151" s="101">
        <f>IF(C151="","",C151)</f>
        <v>1.4741590000000001E-2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2986</v>
      </c>
      <c r="C160" s="126">
        <v>0.44708568999999998</v>
      </c>
      <c r="D160" s="126" t="str">
        <f>IF(C160="","","ND2")</f>
        <v>ND2</v>
      </c>
      <c r="E160" s="102"/>
      <c r="F160" s="126">
        <f>IF(C160="","",C160)</f>
        <v>0.44708568999999998</v>
      </c>
    </row>
    <row r="161" spans="1:7" x14ac:dyDescent="0.25">
      <c r="A161" s="25" t="s">
        <v>558</v>
      </c>
      <c r="B161" s="121" t="s">
        <v>559</v>
      </c>
      <c r="C161" s="126">
        <v>0.55291431000000002</v>
      </c>
      <c r="D161" s="126" t="str">
        <f>IF(C161="","","ND2")</f>
        <v>ND2</v>
      </c>
      <c r="E161" s="102"/>
      <c r="F161" s="126">
        <f>IF(C161="","",C161)</f>
        <v>0.55291431000000002</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2987</v>
      </c>
      <c r="C170" s="101">
        <v>2.359574E-2</v>
      </c>
      <c r="D170" s="101" t="str">
        <f>IF(C170="","","ND2")</f>
        <v>ND2</v>
      </c>
      <c r="E170" s="102"/>
      <c r="F170" s="101">
        <f>IF(C170="","",C170)</f>
        <v>2.359574E-2</v>
      </c>
    </row>
    <row r="171" spans="1:7" x14ac:dyDescent="0.25">
      <c r="A171" s="25" t="s">
        <v>570</v>
      </c>
      <c r="B171" s="21" t="s">
        <v>2988</v>
      </c>
      <c r="C171" s="101">
        <v>2.2647049999999998E-2</v>
      </c>
      <c r="D171" s="101" t="str">
        <f>IF(C171="","","ND2")</f>
        <v>ND2</v>
      </c>
      <c r="E171" s="102"/>
      <c r="F171" s="101">
        <f>IF(C171="","",C171)</f>
        <v>2.2647049999999998E-2</v>
      </c>
    </row>
    <row r="172" spans="1:7" x14ac:dyDescent="0.25">
      <c r="A172" s="25" t="s">
        <v>572</v>
      </c>
      <c r="B172" s="21" t="s">
        <v>2989</v>
      </c>
      <c r="C172" s="101">
        <v>5.8811309999999999E-2</v>
      </c>
      <c r="D172" s="101" t="str">
        <f>IF(C172="","","ND2")</f>
        <v>ND2</v>
      </c>
      <c r="E172" s="101"/>
      <c r="F172" s="101">
        <f>IF(C172="","",C172)</f>
        <v>5.8811309999999999E-2</v>
      </c>
    </row>
    <row r="173" spans="1:7" x14ac:dyDescent="0.25">
      <c r="A173" s="25" t="s">
        <v>574</v>
      </c>
      <c r="B173" s="21" t="s">
        <v>2990</v>
      </c>
      <c r="C173" s="101">
        <v>0.32412010000000002</v>
      </c>
      <c r="D173" s="101" t="str">
        <f>IF(C173="","","ND2")</f>
        <v>ND2</v>
      </c>
      <c r="E173" s="101"/>
      <c r="F173" s="101">
        <f>IF(C173="","",C173)</f>
        <v>0.32412010000000002</v>
      </c>
    </row>
    <row r="174" spans="1:7" x14ac:dyDescent="0.25">
      <c r="A174" s="25" t="s">
        <v>576</v>
      </c>
      <c r="B174" s="21" t="s">
        <v>2917</v>
      </c>
      <c r="C174" s="101">
        <v>0.57082580000000005</v>
      </c>
      <c r="D174" s="101" t="str">
        <f>IF(C174="","","ND2")</f>
        <v>ND2</v>
      </c>
      <c r="E174" s="101"/>
      <c r="F174" s="101">
        <f>IF(C174="","",C174)</f>
        <v>0.57082580000000005</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0</v>
      </c>
      <c r="D180" s="158" t="str">
        <f>IF(C180="","","ND2")</f>
        <v>ND2</v>
      </c>
      <c r="E180" s="102"/>
      <c r="F180" s="158">
        <f>IF(C180="","",C180)</f>
        <v>0</v>
      </c>
    </row>
    <row r="181" spans="1:7" outlineLevel="1" x14ac:dyDescent="0.25">
      <c r="A181" s="25" t="s">
        <v>2542</v>
      </c>
      <c r="B181" s="95" t="s">
        <v>2991</v>
      </c>
      <c r="C181" s="158">
        <v>1</v>
      </c>
      <c r="D181" s="158" t="str">
        <f>IF(C181="","","ND2")</f>
        <v>ND2</v>
      </c>
      <c r="E181" s="102"/>
      <c r="F181" s="158">
        <f>IF(C181="","",C181)</f>
        <v>1</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161.49553587650723</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2992</v>
      </c>
      <c r="C190" s="106">
        <v>3.7626119899999999</v>
      </c>
      <c r="D190" s="107">
        <v>241</v>
      </c>
      <c r="E190" s="39"/>
      <c r="F190" s="113">
        <f t="shared" ref="F190:F213" si="3">IF($C$214=0,"",IF(C190="[for completion]","",IF(C190="","",C190/$C$214)))</f>
        <v>3.08712747698257E-3</v>
      </c>
      <c r="G190" s="113">
        <f t="shared" ref="G190:G213" si="4">IF($D$214=0,"",IF(D190="[for completion]","",IF(D190="","",D190/$D$214)))</f>
        <v>3.1933218497416191E-2</v>
      </c>
    </row>
    <row r="191" spans="1:7" x14ac:dyDescent="0.25">
      <c r="A191" s="25" t="s">
        <v>596</v>
      </c>
      <c r="B191" s="42" t="s">
        <v>2993</v>
      </c>
      <c r="C191" s="106">
        <v>19.712165540000001</v>
      </c>
      <c r="D191" s="107">
        <v>520</v>
      </c>
      <c r="E191" s="39"/>
      <c r="F191" s="113">
        <f t="shared" si="3"/>
        <v>1.6173330662607857E-2</v>
      </c>
      <c r="G191" s="113">
        <f t="shared" si="4"/>
        <v>6.8901550284881416E-2</v>
      </c>
    </row>
    <row r="192" spans="1:7" x14ac:dyDescent="0.25">
      <c r="A192" s="25" t="s">
        <v>597</v>
      </c>
      <c r="B192" s="42" t="s">
        <v>2994</v>
      </c>
      <c r="C192" s="106">
        <v>31.273449079999999</v>
      </c>
      <c r="D192" s="107">
        <v>497</v>
      </c>
      <c r="E192" s="39"/>
      <c r="F192" s="113">
        <f t="shared" si="3"/>
        <v>2.5659069872597539E-2</v>
      </c>
      <c r="G192" s="113">
        <f t="shared" si="4"/>
        <v>6.5853981714588575E-2</v>
      </c>
    </row>
    <row r="193" spans="1:7" x14ac:dyDescent="0.25">
      <c r="A193" s="25" t="s">
        <v>598</v>
      </c>
      <c r="B193" s="42" t="s">
        <v>2995</v>
      </c>
      <c r="C193" s="106">
        <v>56.686415869999998</v>
      </c>
      <c r="D193" s="107">
        <v>641</v>
      </c>
      <c r="E193" s="39"/>
      <c r="F193" s="113">
        <f t="shared" si="3"/>
        <v>4.6509763023409124E-2</v>
      </c>
      <c r="G193" s="113">
        <f t="shared" si="4"/>
        <v>8.4934411024248049E-2</v>
      </c>
    </row>
    <row r="194" spans="1:7" x14ac:dyDescent="0.25">
      <c r="A194" s="25" t="s">
        <v>599</v>
      </c>
      <c r="B194" s="42" t="s">
        <v>2996</v>
      </c>
      <c r="C194" s="106">
        <v>240.74215185</v>
      </c>
      <c r="D194" s="107">
        <v>1904</v>
      </c>
      <c r="E194" s="39"/>
      <c r="F194" s="113">
        <f t="shared" si="3"/>
        <v>0.19752281495388666</v>
      </c>
      <c r="G194" s="113">
        <f t="shared" si="4"/>
        <v>0.2522856764277196</v>
      </c>
    </row>
    <row r="195" spans="1:7" x14ac:dyDescent="0.25">
      <c r="A195" s="25" t="s">
        <v>600</v>
      </c>
      <c r="B195" s="42" t="s">
        <v>2997</v>
      </c>
      <c r="C195" s="106">
        <v>307.17478599999998</v>
      </c>
      <c r="D195" s="107">
        <v>1761</v>
      </c>
      <c r="E195" s="39"/>
      <c r="F195" s="113">
        <f t="shared" si="3"/>
        <v>0.25202910228775433</v>
      </c>
      <c r="G195" s="113">
        <f t="shared" si="4"/>
        <v>0.23333775009937724</v>
      </c>
    </row>
    <row r="196" spans="1:7" x14ac:dyDescent="0.25">
      <c r="A196" s="25" t="s">
        <v>601</v>
      </c>
      <c r="B196" s="42" t="s">
        <v>2998</v>
      </c>
      <c r="C196" s="106">
        <v>217.73968019</v>
      </c>
      <c r="D196" s="107">
        <v>981</v>
      </c>
      <c r="E196" s="39"/>
      <c r="F196" s="113">
        <f t="shared" si="3"/>
        <v>0.17864987177270605</v>
      </c>
      <c r="G196" s="113">
        <f t="shared" si="4"/>
        <v>0.12998542467205512</v>
      </c>
    </row>
    <row r="197" spans="1:7" x14ac:dyDescent="0.25">
      <c r="A197" s="25" t="s">
        <v>602</v>
      </c>
      <c r="B197" s="42" t="s">
        <v>2999</v>
      </c>
      <c r="C197" s="106">
        <v>121.07468867</v>
      </c>
      <c r="D197" s="107">
        <v>445</v>
      </c>
      <c r="E197" s="39"/>
      <c r="F197" s="113">
        <f t="shared" si="3"/>
        <v>9.9338703845534518E-2</v>
      </c>
      <c r="G197" s="113">
        <f t="shared" si="4"/>
        <v>5.8963826686100437E-2</v>
      </c>
    </row>
    <row r="198" spans="1:7" x14ac:dyDescent="0.25">
      <c r="A198" s="25" t="s">
        <v>603</v>
      </c>
      <c r="B198" s="42" t="s">
        <v>3000</v>
      </c>
      <c r="C198" s="106">
        <v>75.872831509999997</v>
      </c>
      <c r="D198" s="107">
        <v>234</v>
      </c>
      <c r="E198" s="39"/>
      <c r="F198" s="113">
        <f t="shared" si="3"/>
        <v>6.2251729259755514E-2</v>
      </c>
      <c r="G198" s="113">
        <f t="shared" si="4"/>
        <v>3.1005697628196636E-2</v>
      </c>
    </row>
    <row r="199" spans="1:7" x14ac:dyDescent="0.25">
      <c r="A199" s="25" t="s">
        <v>604</v>
      </c>
      <c r="B199" s="42" t="s">
        <v>3001</v>
      </c>
      <c r="C199" s="106">
        <v>52.20686766</v>
      </c>
      <c r="D199" s="107">
        <v>139</v>
      </c>
      <c r="E199" s="42"/>
      <c r="F199" s="113">
        <f t="shared" si="3"/>
        <v>4.2834407605334489E-2</v>
      </c>
      <c r="G199" s="113">
        <f t="shared" si="4"/>
        <v>1.8417914403074068E-2</v>
      </c>
    </row>
    <row r="200" spans="1:7" x14ac:dyDescent="0.25">
      <c r="A200" s="25" t="s">
        <v>605</v>
      </c>
      <c r="B200" s="42" t="s">
        <v>3002</v>
      </c>
      <c r="C200" s="106">
        <v>26.986301529999999</v>
      </c>
      <c r="D200" s="107">
        <v>64</v>
      </c>
      <c r="E200" s="42"/>
      <c r="F200" s="113">
        <f t="shared" si="3"/>
        <v>2.2141574304450077E-2</v>
      </c>
      <c r="G200" s="113">
        <f t="shared" si="4"/>
        <v>8.480190804293096E-3</v>
      </c>
    </row>
    <row r="201" spans="1:7" x14ac:dyDescent="0.25">
      <c r="A201" s="25" t="s">
        <v>606</v>
      </c>
      <c r="B201" s="42" t="s">
        <v>3003</v>
      </c>
      <c r="C201" s="106">
        <v>21.203904489999999</v>
      </c>
      <c r="D201" s="107">
        <v>45</v>
      </c>
      <c r="E201" s="42"/>
      <c r="F201" s="113">
        <f t="shared" si="3"/>
        <v>1.7397264545046295E-2</v>
      </c>
      <c r="G201" s="113">
        <f t="shared" si="4"/>
        <v>5.9626341592685832E-3</v>
      </c>
    </row>
    <row r="202" spans="1:7" x14ac:dyDescent="0.25">
      <c r="A202" s="25" t="s">
        <v>607</v>
      </c>
      <c r="B202" s="42" t="s">
        <v>3004</v>
      </c>
      <c r="C202" s="106">
        <v>15.098723140000001</v>
      </c>
      <c r="D202" s="107">
        <v>29</v>
      </c>
      <c r="E202" s="42"/>
      <c r="F202" s="113">
        <f t="shared" si="3"/>
        <v>1.2388118465769985E-2</v>
      </c>
      <c r="G202" s="113">
        <f t="shared" si="4"/>
        <v>3.8425864581953092E-3</v>
      </c>
    </row>
    <row r="203" spans="1:7" x14ac:dyDescent="0.25">
      <c r="A203" s="25" t="s">
        <v>608</v>
      </c>
      <c r="B203" s="42" t="s">
        <v>3005</v>
      </c>
      <c r="C203" s="106">
        <v>12.615010639999999</v>
      </c>
      <c r="D203" s="107">
        <v>22</v>
      </c>
      <c r="E203" s="42"/>
      <c r="F203" s="113">
        <f t="shared" si="3"/>
        <v>1.035029550553563E-2</v>
      </c>
      <c r="G203" s="113">
        <f t="shared" si="4"/>
        <v>2.915065588975752E-3</v>
      </c>
    </row>
    <row r="204" spans="1:7" x14ac:dyDescent="0.25">
      <c r="A204" s="25" t="s">
        <v>609</v>
      </c>
      <c r="B204" s="42" t="s">
        <v>3006</v>
      </c>
      <c r="C204" s="106">
        <v>4.9964163099999999</v>
      </c>
      <c r="D204" s="107">
        <v>8</v>
      </c>
      <c r="E204" s="42"/>
      <c r="F204" s="113">
        <f t="shared" si="3"/>
        <v>4.0994325532473681E-3</v>
      </c>
      <c r="G204" s="113">
        <f t="shared" si="4"/>
        <v>1.060023850536637E-3</v>
      </c>
    </row>
    <row r="205" spans="1:7" x14ac:dyDescent="0.25">
      <c r="A205" s="25" t="s">
        <v>610</v>
      </c>
      <c r="B205" s="42" t="s">
        <v>3007</v>
      </c>
      <c r="C205" s="106">
        <v>3.9808393799999999</v>
      </c>
      <c r="D205" s="107">
        <v>6</v>
      </c>
      <c r="F205" s="113">
        <f t="shared" si="3"/>
        <v>3.2661775022548253E-3</v>
      </c>
      <c r="G205" s="113">
        <f t="shared" si="4"/>
        <v>7.9501788790247785E-4</v>
      </c>
    </row>
    <row r="206" spans="1:7" x14ac:dyDescent="0.25">
      <c r="A206" s="25" t="s">
        <v>611</v>
      </c>
      <c r="B206" s="42" t="s">
        <v>3008</v>
      </c>
      <c r="C206" s="106">
        <v>2.8356328899999999</v>
      </c>
      <c r="D206" s="107">
        <v>4</v>
      </c>
      <c r="E206" s="95"/>
      <c r="F206" s="113">
        <f t="shared" si="3"/>
        <v>2.3265646929899069E-3</v>
      </c>
      <c r="G206" s="113">
        <f t="shared" si="4"/>
        <v>5.300119252683185E-4</v>
      </c>
    </row>
    <row r="207" spans="1:7" x14ac:dyDescent="0.25">
      <c r="A207" s="25" t="s">
        <v>612</v>
      </c>
      <c r="B207" s="42" t="s">
        <v>3009</v>
      </c>
      <c r="C207" s="106">
        <v>1.5157082399999999</v>
      </c>
      <c r="D207" s="107">
        <v>2</v>
      </c>
      <c r="E207" s="95"/>
      <c r="F207" s="113">
        <f t="shared" si="3"/>
        <v>1.2436000754871596E-3</v>
      </c>
      <c r="G207" s="113">
        <f t="shared" si="4"/>
        <v>2.6500596263415925E-4</v>
      </c>
    </row>
    <row r="208" spans="1:7" x14ac:dyDescent="0.25">
      <c r="A208" s="25" t="s">
        <v>613</v>
      </c>
      <c r="B208" s="42" t="s">
        <v>3010</v>
      </c>
      <c r="C208" s="106">
        <v>2.4754352700000002</v>
      </c>
      <c r="D208" s="107">
        <v>3</v>
      </c>
      <c r="E208" s="95"/>
      <c r="F208" s="113">
        <f t="shared" si="3"/>
        <v>2.0310317034600124E-3</v>
      </c>
      <c r="G208" s="113">
        <f t="shared" si="4"/>
        <v>3.9750894395123893E-4</v>
      </c>
    </row>
    <row r="209" spans="1:7" x14ac:dyDescent="0.25">
      <c r="A209" s="25" t="s">
        <v>614</v>
      </c>
      <c r="B209" s="42" t="s">
        <v>3011</v>
      </c>
      <c r="C209" s="106">
        <v>0.85318901000000003</v>
      </c>
      <c r="D209" s="107">
        <v>1</v>
      </c>
      <c r="E209" s="95"/>
      <c r="F209" s="113">
        <f t="shared" si="3"/>
        <v>7.0001989119015083E-4</v>
      </c>
      <c r="G209" s="113">
        <f t="shared" si="4"/>
        <v>1.3250298131707962E-4</v>
      </c>
    </row>
    <row r="210" spans="1:7" x14ac:dyDescent="0.25">
      <c r="A210" s="25" t="s">
        <v>615</v>
      </c>
      <c r="B210" s="42" t="s">
        <v>3012</v>
      </c>
      <c r="C210" s="106">
        <v>0</v>
      </c>
      <c r="D210" s="107">
        <v>0</v>
      </c>
      <c r="E210" s="95"/>
      <c r="F210" s="113">
        <f t="shared" si="3"/>
        <v>0</v>
      </c>
      <c r="G210" s="113">
        <f t="shared" si="4"/>
        <v>0</v>
      </c>
    </row>
    <row r="211" spans="1:7" x14ac:dyDescent="0.25">
      <c r="A211" s="25" t="s">
        <v>616</v>
      </c>
      <c r="B211" s="42" t="s">
        <v>3013</v>
      </c>
      <c r="C211" s="106">
        <v>0</v>
      </c>
      <c r="D211" s="107">
        <v>0</v>
      </c>
      <c r="E211" s="95"/>
      <c r="F211" s="113">
        <f t="shared" si="3"/>
        <v>0</v>
      </c>
      <c r="G211" s="113">
        <f t="shared" si="4"/>
        <v>0</v>
      </c>
    </row>
    <row r="212" spans="1:7" x14ac:dyDescent="0.25">
      <c r="A212" s="25" t="s">
        <v>617</v>
      </c>
      <c r="B212" s="42" t="s">
        <v>3014</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1218.8068092599999</v>
      </c>
      <c r="D214" s="50">
        <f>SUM(D190:D213)</f>
        <v>7547</v>
      </c>
      <c r="E214" s="95"/>
      <c r="F214" s="122">
        <f>SUM(F190:F213)</f>
        <v>1.0000000000000002</v>
      </c>
      <c r="G214" s="122">
        <f>SUM(G190:G213)</f>
        <v>0.99999999999999989</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0.65847478000000004</v>
      </c>
      <c r="F216" s="121"/>
      <c r="G216" s="121"/>
    </row>
    <row r="217" spans="1:7" x14ac:dyDescent="0.25">
      <c r="F217" s="121"/>
      <c r="G217" s="121"/>
    </row>
    <row r="218" spans="1:7" x14ac:dyDescent="0.25">
      <c r="B218" s="42" t="s">
        <v>623</v>
      </c>
      <c r="F218" s="121"/>
      <c r="G218" s="121"/>
    </row>
    <row r="219" spans="1:7" x14ac:dyDescent="0.25">
      <c r="A219" s="25" t="s">
        <v>624</v>
      </c>
      <c r="B219" s="25" t="s">
        <v>3015</v>
      </c>
      <c r="C219" s="106">
        <v>93.925434330000002</v>
      </c>
      <c r="D219" s="107">
        <v>1155</v>
      </c>
      <c r="F219" s="113">
        <f t="shared" ref="F219:F226" si="5">IF($C$227=0,"",IF(C219="[for completion]","",C219/$C$227))</f>
        <v>7.706343090339883E-2</v>
      </c>
      <c r="G219" s="113">
        <f t="shared" ref="G219:G226" si="6">IF($D$227=0,"",IF(D219="[for completion]","",D219/$D$227))</f>
        <v>0.15304094342122698</v>
      </c>
    </row>
    <row r="220" spans="1:7" x14ac:dyDescent="0.25">
      <c r="A220" s="25" t="s">
        <v>626</v>
      </c>
      <c r="B220" s="25" t="s">
        <v>3016</v>
      </c>
      <c r="C220" s="106">
        <v>138.67787375</v>
      </c>
      <c r="D220" s="107">
        <v>943</v>
      </c>
      <c r="F220" s="113">
        <f t="shared" si="5"/>
        <v>0.11378166965952417</v>
      </c>
      <c r="G220" s="113">
        <f t="shared" si="6"/>
        <v>0.1249503113820061</v>
      </c>
    </row>
    <row r="221" spans="1:7" x14ac:dyDescent="0.25">
      <c r="A221" s="25" t="s">
        <v>628</v>
      </c>
      <c r="B221" s="25" t="s">
        <v>3017</v>
      </c>
      <c r="C221" s="106">
        <v>208.45838678999999</v>
      </c>
      <c r="D221" s="107">
        <v>1224</v>
      </c>
      <c r="F221" s="113">
        <f t="shared" si="5"/>
        <v>0.17103480650601696</v>
      </c>
      <c r="G221" s="113">
        <f t="shared" si="6"/>
        <v>0.16218364913210548</v>
      </c>
    </row>
    <row r="222" spans="1:7" x14ac:dyDescent="0.25">
      <c r="A222" s="25" t="s">
        <v>630</v>
      </c>
      <c r="B222" s="25" t="s">
        <v>3018</v>
      </c>
      <c r="C222" s="106">
        <v>248.66709035</v>
      </c>
      <c r="D222" s="107">
        <v>1444</v>
      </c>
      <c r="F222" s="113">
        <f t="shared" si="5"/>
        <v>0.2040250255091523</v>
      </c>
      <c r="G222" s="113">
        <f t="shared" si="6"/>
        <v>0.19133430502186299</v>
      </c>
    </row>
    <row r="223" spans="1:7" x14ac:dyDescent="0.25">
      <c r="A223" s="25" t="s">
        <v>632</v>
      </c>
      <c r="B223" s="25" t="s">
        <v>3019</v>
      </c>
      <c r="C223" s="106">
        <v>242.43173426999999</v>
      </c>
      <c r="D223" s="107">
        <v>1365</v>
      </c>
      <c r="F223" s="113">
        <f t="shared" si="5"/>
        <v>0.19890907437347902</v>
      </c>
      <c r="G223" s="113">
        <f t="shared" si="6"/>
        <v>0.18086656949781371</v>
      </c>
    </row>
    <row r="224" spans="1:7" x14ac:dyDescent="0.25">
      <c r="A224" s="25" t="s">
        <v>634</v>
      </c>
      <c r="B224" s="25" t="s">
        <v>3020</v>
      </c>
      <c r="C224" s="106">
        <v>205.24886588999999</v>
      </c>
      <c r="D224" s="107">
        <v>1079</v>
      </c>
      <c r="F224" s="113">
        <f t="shared" si="5"/>
        <v>0.16840147620656723</v>
      </c>
      <c r="G224" s="113">
        <f t="shared" si="6"/>
        <v>0.14297071684112891</v>
      </c>
    </row>
    <row r="225" spans="1:7" x14ac:dyDescent="0.25">
      <c r="A225" s="25" t="s">
        <v>636</v>
      </c>
      <c r="B225" s="25" t="s">
        <v>3021</v>
      </c>
      <c r="C225" s="106">
        <v>73.467216559999997</v>
      </c>
      <c r="D225" s="107">
        <v>295</v>
      </c>
      <c r="F225" s="113">
        <f t="shared" si="5"/>
        <v>6.027798335374062E-2</v>
      </c>
      <c r="G225" s="113">
        <f t="shared" si="6"/>
        <v>3.9088379488538494E-2</v>
      </c>
    </row>
    <row r="226" spans="1:7" x14ac:dyDescent="0.25">
      <c r="A226" s="25" t="s">
        <v>638</v>
      </c>
      <c r="B226" s="25" t="s">
        <v>3022</v>
      </c>
      <c r="C226" s="106">
        <v>7.9302073200000001</v>
      </c>
      <c r="D226" s="107">
        <v>42</v>
      </c>
      <c r="F226" s="113">
        <f t="shared" si="5"/>
        <v>6.5065334881209231E-3</v>
      </c>
      <c r="G226" s="113">
        <f t="shared" si="6"/>
        <v>5.5651252153173444E-3</v>
      </c>
    </row>
    <row r="227" spans="1:7" x14ac:dyDescent="0.25">
      <c r="A227" s="25" t="s">
        <v>640</v>
      </c>
      <c r="B227" s="52" t="s">
        <v>91</v>
      </c>
      <c r="C227" s="106">
        <f>SUM(C219:C226)</f>
        <v>1218.8068092599999</v>
      </c>
      <c r="D227" s="107">
        <f>SUM(D219:D226)</f>
        <v>7547</v>
      </c>
      <c r="F227" s="101">
        <f>SUM(F219:F226)</f>
        <v>1</v>
      </c>
      <c r="G227" s="101">
        <f>SUM(G219:G226)</f>
        <v>1</v>
      </c>
    </row>
    <row r="228" spans="1:7" outlineLevel="1" x14ac:dyDescent="0.25">
      <c r="A228" s="25" t="s">
        <v>641</v>
      </c>
      <c r="B228" s="54" t="s">
        <v>3023</v>
      </c>
      <c r="C228" s="106">
        <v>4.7028766800000001</v>
      </c>
      <c r="D228" s="107">
        <v>25</v>
      </c>
      <c r="F228" s="113">
        <f t="shared" ref="F228:F233" si="7">IF($C$227=0,"",IF(C228="[for completion]","",C228/$C$227))</f>
        <v>3.8585907497968096E-3</v>
      </c>
      <c r="G228" s="113">
        <f t="shared" ref="G228:G233" si="8">IF($D$227=0,"",IF(D228="[for completion]","",D228/$D$227))</f>
        <v>3.3125745329269907E-3</v>
      </c>
    </row>
    <row r="229" spans="1:7" outlineLevel="1" x14ac:dyDescent="0.25">
      <c r="A229" s="25" t="s">
        <v>643</v>
      </c>
      <c r="B229" s="54" t="s">
        <v>3024</v>
      </c>
      <c r="C229" s="106">
        <v>3.2273306399999999</v>
      </c>
      <c r="D229" s="107">
        <v>17</v>
      </c>
      <c r="F229" s="113">
        <f t="shared" si="7"/>
        <v>2.6479427383241136E-3</v>
      </c>
      <c r="G229" s="113">
        <f t="shared" si="8"/>
        <v>2.2525506823903537E-3</v>
      </c>
    </row>
    <row r="230" spans="1:7" outlineLevel="1" x14ac:dyDescent="0.25">
      <c r="A230" s="25" t="s">
        <v>645</v>
      </c>
      <c r="B230" s="54" t="s">
        <v>3025</v>
      </c>
      <c r="C230" s="106">
        <v>0</v>
      </c>
      <c r="D230" s="107">
        <v>0</v>
      </c>
      <c r="F230" s="113">
        <f t="shared" si="7"/>
        <v>0</v>
      </c>
      <c r="G230" s="113">
        <f t="shared" si="8"/>
        <v>0</v>
      </c>
    </row>
    <row r="231" spans="1:7" outlineLevel="1" x14ac:dyDescent="0.25">
      <c r="A231" s="25" t="s">
        <v>647</v>
      </c>
      <c r="B231" s="54" t="s">
        <v>3026</v>
      </c>
      <c r="C231" s="106">
        <v>0</v>
      </c>
      <c r="D231" s="107">
        <v>0</v>
      </c>
      <c r="F231" s="113">
        <f t="shared" si="7"/>
        <v>0</v>
      </c>
      <c r="G231" s="113">
        <f t="shared" si="8"/>
        <v>0</v>
      </c>
    </row>
    <row r="232" spans="1:7" outlineLevel="1" x14ac:dyDescent="0.25">
      <c r="A232" s="25" t="s">
        <v>649</v>
      </c>
      <c r="B232" s="54" t="s">
        <v>3027</v>
      </c>
      <c r="C232" s="106">
        <v>0</v>
      </c>
      <c r="D232" s="107">
        <v>0</v>
      </c>
      <c r="F232" s="113">
        <f t="shared" si="7"/>
        <v>0</v>
      </c>
      <c r="G232" s="113">
        <f t="shared" si="8"/>
        <v>0</v>
      </c>
    </row>
    <row r="233" spans="1:7" outlineLevel="1" x14ac:dyDescent="0.25">
      <c r="A233" s="25" t="s">
        <v>651</v>
      </c>
      <c r="B233" s="54" t="s">
        <v>3028</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0.47493816999999999</v>
      </c>
      <c r="F238" s="121"/>
      <c r="G238" s="121"/>
    </row>
    <row r="239" spans="1:7" x14ac:dyDescent="0.25">
      <c r="F239" s="121"/>
      <c r="G239" s="121"/>
    </row>
    <row r="240" spans="1:7" x14ac:dyDescent="0.25">
      <c r="B240" s="42" t="s">
        <v>623</v>
      </c>
      <c r="F240" s="121"/>
      <c r="G240" s="121"/>
    </row>
    <row r="241" spans="1:7" x14ac:dyDescent="0.25">
      <c r="A241" s="25" t="s">
        <v>658</v>
      </c>
      <c r="B241" s="25" t="s">
        <v>3029</v>
      </c>
      <c r="C241" s="106">
        <v>404.03426102999998</v>
      </c>
      <c r="D241" s="107">
        <v>3300</v>
      </c>
      <c r="F241" s="113">
        <f t="shared" ref="F241:F248" si="9">IF($C$249=0,"",IF(C241="[Mark as ND1 if not relevant]","",C241/$C$249))</f>
        <v>0.33149984016802808</v>
      </c>
      <c r="G241" s="113">
        <f t="shared" ref="G241:G248" si="10">IF($D$249=0,"",IF(D241="[Mark as ND1 if not relevant]","",D241/$D$249))</f>
        <v>0.43731778425655976</v>
      </c>
    </row>
    <row r="242" spans="1:7" x14ac:dyDescent="0.25">
      <c r="A242" s="25" t="s">
        <v>659</v>
      </c>
      <c r="B242" s="25" t="s">
        <v>3030</v>
      </c>
      <c r="C242" s="106">
        <v>321.44198951999999</v>
      </c>
      <c r="D242" s="107">
        <v>1816</v>
      </c>
      <c r="F242" s="113">
        <f t="shared" si="9"/>
        <v>0.26373498098286502</v>
      </c>
      <c r="G242" s="113">
        <f t="shared" si="10"/>
        <v>0.24065730188179169</v>
      </c>
    </row>
    <row r="243" spans="1:7" x14ac:dyDescent="0.25">
      <c r="A243" s="25" t="s">
        <v>660</v>
      </c>
      <c r="B243" s="25" t="s">
        <v>3031</v>
      </c>
      <c r="C243" s="106">
        <v>233.06545964</v>
      </c>
      <c r="D243" s="107">
        <v>1261</v>
      </c>
      <c r="F243" s="113">
        <f t="shared" si="9"/>
        <v>0.19122428484749535</v>
      </c>
      <c r="G243" s="113">
        <f t="shared" si="10"/>
        <v>0.16710840180227934</v>
      </c>
    </row>
    <row r="244" spans="1:7" x14ac:dyDescent="0.25">
      <c r="A244" s="25" t="s">
        <v>661</v>
      </c>
      <c r="B244" s="25" t="s">
        <v>3032</v>
      </c>
      <c r="C244" s="106">
        <v>146.89327951999999</v>
      </c>
      <c r="D244" s="107">
        <v>728</v>
      </c>
      <c r="F244" s="113">
        <f t="shared" si="9"/>
        <v>0.12052220165314596</v>
      </c>
      <c r="G244" s="113">
        <f t="shared" si="10"/>
        <v>9.6474953617810763E-2</v>
      </c>
    </row>
    <row r="245" spans="1:7" x14ac:dyDescent="0.25">
      <c r="A245" s="25" t="s">
        <v>662</v>
      </c>
      <c r="B245" s="25" t="s">
        <v>3033</v>
      </c>
      <c r="C245" s="106">
        <v>69.31556793</v>
      </c>
      <c r="D245" s="107">
        <v>293</v>
      </c>
      <c r="F245" s="113">
        <f t="shared" si="9"/>
        <v>5.6871661406568054E-2</v>
      </c>
      <c r="G245" s="113">
        <f t="shared" si="10"/>
        <v>3.8828518420355153E-2</v>
      </c>
    </row>
    <row r="246" spans="1:7" x14ac:dyDescent="0.25">
      <c r="A246" s="25" t="s">
        <v>663</v>
      </c>
      <c r="B246" s="25" t="s">
        <v>3034</v>
      </c>
      <c r="C246" s="106">
        <v>31.762466079999999</v>
      </c>
      <c r="D246" s="107">
        <v>111</v>
      </c>
      <c r="F246" s="113">
        <f t="shared" si="9"/>
        <v>2.6060295980891098E-2</v>
      </c>
      <c r="G246" s="113">
        <f t="shared" si="10"/>
        <v>1.4709780015902466E-2</v>
      </c>
    </row>
    <row r="247" spans="1:7" x14ac:dyDescent="0.25">
      <c r="A247" s="25" t="s">
        <v>664</v>
      </c>
      <c r="B247" s="25" t="s">
        <v>3035</v>
      </c>
      <c r="C247" s="106">
        <v>11.54279391</v>
      </c>
      <c r="D247" s="107">
        <v>34</v>
      </c>
      <c r="F247" s="113">
        <f t="shared" si="9"/>
        <v>9.4705689723015123E-3</v>
      </c>
      <c r="G247" s="113">
        <f t="shared" si="10"/>
        <v>4.5056983832494034E-3</v>
      </c>
    </row>
    <row r="248" spans="1:7" x14ac:dyDescent="0.25">
      <c r="A248" s="25" t="s">
        <v>665</v>
      </c>
      <c r="B248" s="25" t="s">
        <v>3022</v>
      </c>
      <c r="C248" s="106">
        <v>0.75098730000000002</v>
      </c>
      <c r="D248" s="107">
        <v>3</v>
      </c>
      <c r="F248" s="113">
        <f t="shared" si="9"/>
        <v>6.1616598870493802E-4</v>
      </c>
      <c r="G248" s="113">
        <f t="shared" si="10"/>
        <v>3.9756162205141797E-4</v>
      </c>
    </row>
    <row r="249" spans="1:7" x14ac:dyDescent="0.25">
      <c r="A249" s="25" t="s">
        <v>666</v>
      </c>
      <c r="B249" s="52" t="s">
        <v>91</v>
      </c>
      <c r="C249" s="106">
        <f>SUM(C241:C248)</f>
        <v>1218.80680493</v>
      </c>
      <c r="D249" s="107">
        <f>SUM(D241:D248)</f>
        <v>7546</v>
      </c>
      <c r="F249" s="101">
        <f>SUM(F241:F248)</f>
        <v>1</v>
      </c>
      <c r="G249" s="101">
        <f>SUM(G241:G248)</f>
        <v>1.0000000000000002</v>
      </c>
    </row>
    <row r="250" spans="1:7" outlineLevel="1" x14ac:dyDescent="0.25">
      <c r="A250" s="25" t="s">
        <v>667</v>
      </c>
      <c r="B250" s="54" t="s">
        <v>3023</v>
      </c>
      <c r="C250" s="106">
        <v>0.75098730000000002</v>
      </c>
      <c r="D250" s="107">
        <v>3</v>
      </c>
      <c r="F250" s="113">
        <f t="shared" ref="F250:F255" si="11">IF($C$249=0,"",IF(C250="[for completion]","",C250/$C$249))</f>
        <v>6.1616598870493802E-4</v>
      </c>
      <c r="G250" s="113">
        <f t="shared" ref="G250:G255" si="12">IF($D$249=0,"",IF(D250="[for completion]","",D250/$D$249))</f>
        <v>3.9756162205141797E-4</v>
      </c>
    </row>
    <row r="251" spans="1:7" outlineLevel="1" x14ac:dyDescent="0.25">
      <c r="A251" s="25" t="s">
        <v>668</v>
      </c>
      <c r="B251" s="54" t="s">
        <v>3024</v>
      </c>
      <c r="C251" s="106">
        <v>0</v>
      </c>
      <c r="D251" s="107">
        <v>0</v>
      </c>
      <c r="F251" s="113">
        <f t="shared" si="11"/>
        <v>0</v>
      </c>
      <c r="G251" s="113">
        <f t="shared" si="12"/>
        <v>0</v>
      </c>
    </row>
    <row r="252" spans="1:7" outlineLevel="1" x14ac:dyDescent="0.25">
      <c r="A252" s="25" t="s">
        <v>669</v>
      </c>
      <c r="B252" s="54" t="s">
        <v>3025</v>
      </c>
      <c r="C252" s="106">
        <v>0</v>
      </c>
      <c r="D252" s="107">
        <v>0</v>
      </c>
      <c r="F252" s="113">
        <f t="shared" si="11"/>
        <v>0</v>
      </c>
      <c r="G252" s="113">
        <f t="shared" si="12"/>
        <v>0</v>
      </c>
    </row>
    <row r="253" spans="1:7" outlineLevel="1" x14ac:dyDescent="0.25">
      <c r="A253" s="25" t="s">
        <v>670</v>
      </c>
      <c r="B253" s="54" t="s">
        <v>3026</v>
      </c>
      <c r="C253" s="106">
        <v>0</v>
      </c>
      <c r="D253" s="107">
        <v>0</v>
      </c>
      <c r="F253" s="113">
        <f t="shared" si="11"/>
        <v>0</v>
      </c>
      <c r="G253" s="113">
        <f t="shared" si="12"/>
        <v>0</v>
      </c>
    </row>
    <row r="254" spans="1:7" outlineLevel="1" x14ac:dyDescent="0.25">
      <c r="A254" s="25" t="s">
        <v>671</v>
      </c>
      <c r="B254" s="54" t="s">
        <v>3027</v>
      </c>
      <c r="C254" s="106">
        <v>0</v>
      </c>
      <c r="D254" s="107">
        <v>0</v>
      </c>
      <c r="F254" s="113">
        <f t="shared" si="11"/>
        <v>0</v>
      </c>
      <c r="G254" s="113">
        <f t="shared" si="12"/>
        <v>0</v>
      </c>
    </row>
    <row r="255" spans="1:7" outlineLevel="1" x14ac:dyDescent="0.25">
      <c r="A255" s="25" t="s">
        <v>672</v>
      </c>
      <c r="B255" s="54" t="s">
        <v>3028</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3036</v>
      </c>
      <c r="C260" s="101">
        <v>1</v>
      </c>
      <c r="E260" s="95"/>
      <c r="F260" s="95"/>
      <c r="G260" s="95"/>
    </row>
    <row r="261" spans="1:14" x14ac:dyDescent="0.25">
      <c r="A261" s="25" t="s">
        <v>679</v>
      </c>
      <c r="B261" s="25" t="s">
        <v>3037</v>
      </c>
      <c r="C261" s="101">
        <v>0</v>
      </c>
      <c r="E261" s="95"/>
      <c r="F261" s="95"/>
    </row>
    <row r="262" spans="1:14" x14ac:dyDescent="0.25">
      <c r="A262" s="25" t="s">
        <v>681</v>
      </c>
      <c r="B262" s="25" t="s">
        <v>3038</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3039</v>
      </c>
      <c r="C277" s="101">
        <v>0.44506282000000003</v>
      </c>
      <c r="E277" s="23"/>
      <c r="F277" s="23"/>
    </row>
    <row r="278" spans="1:7" x14ac:dyDescent="0.25">
      <c r="A278" s="25" t="s">
        <v>699</v>
      </c>
      <c r="B278" s="25" t="s">
        <v>700</v>
      </c>
      <c r="C278" s="101">
        <v>0.55493718000000003</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1218.8068092599999</v>
      </c>
      <c r="D287" s="107">
        <v>7547</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1218.8068092599999</v>
      </c>
      <c r="D305" s="107">
        <f>SUM(D287:D304)</f>
        <v>7547</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1218.8068092599999</v>
      </c>
      <c r="D310" s="107">
        <v>7547</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1218.8068092599999</v>
      </c>
      <c r="D328" s="107">
        <f>SUM(D310:D327)</f>
        <v>7547</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1218.8068092599999</v>
      </c>
      <c r="D345" s="107">
        <v>7547</v>
      </c>
      <c r="F345" s="113">
        <f t="shared" si="17"/>
        <v>1</v>
      </c>
      <c r="G345" s="113">
        <f t="shared" si="18"/>
        <v>1</v>
      </c>
    </row>
    <row r="346" spans="1:7" customFormat="1" x14ac:dyDescent="0.25">
      <c r="A346" s="25" t="s">
        <v>2560</v>
      </c>
      <c r="B346" s="42" t="s">
        <v>91</v>
      </c>
      <c r="C346" s="106">
        <f>SUM(C333:C345)</f>
        <v>1218.8068092599999</v>
      </c>
      <c r="D346" s="107">
        <f>SUM(D333:D345)</f>
        <v>7547</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1059.0903128800001</v>
      </c>
      <c r="D358" s="107">
        <v>6355</v>
      </c>
      <c r="E358" s="31"/>
      <c r="F358" s="113">
        <f t="shared" ref="F358:F364" si="19">IF($C$365=0,"",IF(C358="[For completion]","",C358/$C$365))</f>
        <v>0.86895667535942622</v>
      </c>
      <c r="G358" s="113">
        <f t="shared" ref="G358:G364" si="20">IF($D$365=0,"",IF(D358="[For completion]","",D358/$D$365))</f>
        <v>0.84205644627004106</v>
      </c>
    </row>
    <row r="359" spans="1:7" customFormat="1" x14ac:dyDescent="0.25">
      <c r="A359" s="25" t="s">
        <v>2369</v>
      </c>
      <c r="B359" s="127" t="s">
        <v>1907</v>
      </c>
      <c r="C359" s="106">
        <v>159.71649638</v>
      </c>
      <c r="D359" s="107">
        <v>1192</v>
      </c>
      <c r="E359" s="31"/>
      <c r="F359" s="113">
        <f t="shared" si="19"/>
        <v>0.13104332464057372</v>
      </c>
      <c r="G359" s="113">
        <f t="shared" si="20"/>
        <v>0.15794355372995891</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1218.8068092600001</v>
      </c>
      <c r="D365" s="107">
        <f>SUM(D358:D364)</f>
        <v>7547</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3040</v>
      </c>
      <c r="C368" s="106">
        <v>0</v>
      </c>
      <c r="D368" s="107">
        <v>0</v>
      </c>
      <c r="E368" s="31"/>
      <c r="F368" s="113">
        <f>IF($C$372=0,"",IF(C368="[For completion]","",C368/$C$372))</f>
        <v>0</v>
      </c>
      <c r="G368" s="113">
        <f>IF($D$372=0,"",IF(D368="[For completion]","",D368/$D$372))</f>
        <v>0</v>
      </c>
    </row>
    <row r="369" spans="1:7" customFormat="1" x14ac:dyDescent="0.25">
      <c r="A369" s="25" t="s">
        <v>2377</v>
      </c>
      <c r="B369" s="127" t="s">
        <v>3041</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3042</v>
      </c>
      <c r="C371" s="106">
        <v>1218.8068092599999</v>
      </c>
      <c r="D371" s="107">
        <v>7547</v>
      </c>
      <c r="E371" s="31"/>
      <c r="F371" s="113">
        <f>IF($C$372=0,"",IF(C371="[For completion]","",C371/$C$372))</f>
        <v>1</v>
      </c>
      <c r="G371" s="113">
        <f>IF($D$372=0,"",IF(D371="[For completion]","",D371/$D$372))</f>
        <v>1</v>
      </c>
    </row>
    <row r="372" spans="1:7" customFormat="1" x14ac:dyDescent="0.25">
      <c r="A372" s="25" t="s">
        <v>2380</v>
      </c>
      <c r="B372" s="42" t="s">
        <v>91</v>
      </c>
      <c r="C372" s="106">
        <f>SUM(C368:C371)</f>
        <v>1218.8068092599999</v>
      </c>
      <c r="D372" s="107">
        <f>SUM(D368:D371)</f>
        <v>7547</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2911</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2912</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27" sqref="C27"/>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70" zoomScaleNormal="80" zoomScaleSheetLayoutView="70" workbookViewId="0">
      <selection activeCell="C44" sqref="C44"/>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2929</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2919</v>
      </c>
      <c r="B230" s="192"/>
      <c r="C230" s="193"/>
      <c r="D230" s="106"/>
    </row>
    <row r="231" spans="1:7" x14ac:dyDescent="0.25">
      <c r="A231" s="25" t="s">
        <v>2920</v>
      </c>
      <c r="B231" s="192"/>
      <c r="C231" s="193"/>
      <c r="D231" s="106"/>
    </row>
    <row r="232" spans="1:7" x14ac:dyDescent="0.25">
      <c r="A232" s="25" t="s">
        <v>2921</v>
      </c>
      <c r="B232" s="192"/>
      <c r="C232" s="193"/>
      <c r="D232" s="106"/>
    </row>
    <row r="233" spans="1:7" x14ac:dyDescent="0.25">
      <c r="A233" s="25" t="s">
        <v>2922</v>
      </c>
      <c r="B233" s="192"/>
      <c r="C233" s="193"/>
      <c r="D233" s="106"/>
    </row>
    <row r="234" spans="1:7" x14ac:dyDescent="0.25">
      <c r="A234" s="25" t="s">
        <v>2923</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2924</v>
      </c>
    </row>
    <row r="254" spans="1:4" x14ac:dyDescent="0.25">
      <c r="A254" s="25" t="s">
        <v>2925</v>
      </c>
    </row>
    <row r="255" spans="1:4" x14ac:dyDescent="0.25">
      <c r="A255" s="25" t="s">
        <v>2926</v>
      </c>
    </row>
    <row r="256" spans="1:4" x14ac:dyDescent="0.25">
      <c r="A256" s="25" t="s">
        <v>2927</v>
      </c>
    </row>
    <row r="257" spans="1:1" x14ac:dyDescent="0.25">
      <c r="A257" s="25" t="s">
        <v>2928</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40" fitToHeight="0" orientation="landscape" r:id="rId1"/>
  <headerFooter>
    <oddHeader>&amp;R&amp;G</oddHeader>
  </headerFooter>
  <rowBreaks count="1" manualBreakCount="1">
    <brk id="129" max="6"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9D3C5-2AC8-40B6-8736-BDD8D191A8C2}">
  <sheetPr>
    <tabColor theme="9" tint="-0.249977111117893"/>
  </sheetPr>
  <dimension ref="A1:C403"/>
  <sheetViews>
    <sheetView view="pageBreakPreview" zoomScale="55" zoomScaleNormal="70" zoomScaleSheetLayoutView="55" workbookViewId="0">
      <selection activeCell="C36" sqref="C36"/>
    </sheetView>
  </sheetViews>
  <sheetFormatPr baseColWidth="10"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30" x14ac:dyDescent="0.25">
      <c r="A6" s="1" t="s">
        <v>1109</v>
      </c>
      <c r="B6" s="39" t="s">
        <v>3072</v>
      </c>
      <c r="C6" s="177" t="s">
        <v>3073</v>
      </c>
    </row>
    <row r="7" spans="1:3" ht="30" x14ac:dyDescent="0.25">
      <c r="A7" s="1" t="s">
        <v>1110</v>
      </c>
      <c r="B7" s="39" t="s">
        <v>3074</v>
      </c>
      <c r="C7" s="177" t="s">
        <v>3075</v>
      </c>
    </row>
    <row r="8" spans="1:3" ht="30" x14ac:dyDescent="0.25">
      <c r="A8" s="1" t="s">
        <v>1111</v>
      </c>
      <c r="B8" s="39" t="s">
        <v>3076</v>
      </c>
      <c r="C8" s="177" t="s">
        <v>3077</v>
      </c>
    </row>
    <row r="9" spans="1:3" x14ac:dyDescent="0.25">
      <c r="A9" s="1" t="s">
        <v>1112</v>
      </c>
      <c r="B9" s="39" t="s">
        <v>1113</v>
      </c>
      <c r="C9" s="201" t="s">
        <v>3045</v>
      </c>
    </row>
    <row r="10" spans="1:3" ht="44.25" customHeight="1" x14ac:dyDescent="0.25">
      <c r="A10" s="1" t="s">
        <v>1114</v>
      </c>
      <c r="B10" s="39" t="s">
        <v>3050</v>
      </c>
      <c r="C10" s="201" t="s">
        <v>3051</v>
      </c>
    </row>
    <row r="11" spans="1:3" ht="54.75" customHeight="1" x14ac:dyDescent="0.25">
      <c r="A11" s="1" t="s">
        <v>1115</v>
      </c>
      <c r="B11" s="39" t="s">
        <v>3052</v>
      </c>
      <c r="C11" s="201" t="s">
        <v>3053</v>
      </c>
    </row>
    <row r="12" spans="1:3" ht="165.75" customHeight="1" x14ac:dyDescent="0.25">
      <c r="A12" s="1" t="s">
        <v>1116</v>
      </c>
      <c r="B12" s="39" t="s">
        <v>3078</v>
      </c>
      <c r="C12" s="201" t="s">
        <v>3079</v>
      </c>
    </row>
    <row r="13" spans="1:3" ht="60" customHeight="1" x14ac:dyDescent="0.25">
      <c r="A13" s="1" t="s">
        <v>1118</v>
      </c>
      <c r="B13" s="39" t="s">
        <v>1117</v>
      </c>
      <c r="C13" s="138" t="s">
        <v>3048</v>
      </c>
    </row>
    <row r="14" spans="1:3" x14ac:dyDescent="0.25">
      <c r="A14" s="1" t="s">
        <v>1120</v>
      </c>
      <c r="B14" s="39" t="s">
        <v>1119</v>
      </c>
      <c r="C14" s="138" t="s">
        <v>3047</v>
      </c>
    </row>
    <row r="15" spans="1:3" ht="30" x14ac:dyDescent="0.25">
      <c r="A15" s="1" t="s">
        <v>1122</v>
      </c>
      <c r="B15" s="39" t="s">
        <v>1121</v>
      </c>
      <c r="C15" s="138" t="s">
        <v>3046</v>
      </c>
    </row>
    <row r="16" spans="1:3" x14ac:dyDescent="0.25">
      <c r="A16" s="1" t="s">
        <v>1124</v>
      </c>
      <c r="B16" s="39" t="s">
        <v>1123</v>
      </c>
      <c r="C16" s="138" t="s">
        <v>3049</v>
      </c>
    </row>
    <row r="17" spans="1:3" ht="30" x14ac:dyDescent="0.25">
      <c r="A17" s="1" t="s">
        <v>1126</v>
      </c>
      <c r="B17" s="39" t="s">
        <v>1125</v>
      </c>
      <c r="C17" s="138" t="s">
        <v>3043</v>
      </c>
    </row>
    <row r="18" spans="1:3" ht="30" customHeight="1" x14ac:dyDescent="0.25">
      <c r="A18" s="1" t="s">
        <v>1128</v>
      </c>
      <c r="B18" s="43" t="s">
        <v>1127</v>
      </c>
      <c r="C18" s="138" t="s">
        <v>3044</v>
      </c>
    </row>
    <row r="19" spans="1:3" x14ac:dyDescent="0.25">
      <c r="A19" s="1" t="s">
        <v>2548</v>
      </c>
      <c r="B19" s="43" t="s">
        <v>1129</v>
      </c>
      <c r="C19" s="138" t="s">
        <v>3054</v>
      </c>
    </row>
    <row r="20" spans="1:3" x14ac:dyDescent="0.25">
      <c r="A20" s="1" t="s">
        <v>2549</v>
      </c>
      <c r="B20" s="39" t="s">
        <v>2547</v>
      </c>
      <c r="C20" s="138" t="s">
        <v>3080</v>
      </c>
    </row>
    <row r="21" spans="1:3" x14ac:dyDescent="0.25">
      <c r="A21" s="1" t="s">
        <v>1130</v>
      </c>
      <c r="B21" s="40" t="s">
        <v>1131</v>
      </c>
      <c r="C21" s="202"/>
    </row>
    <row r="22" spans="1:3" x14ac:dyDescent="0.25">
      <c r="A22" s="1" t="s">
        <v>1132</v>
      </c>
      <c r="B22" s="203"/>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outlineLevel="1" x14ac:dyDescent="0.25">
      <c r="A32" s="1" t="s">
        <v>1146</v>
      </c>
      <c r="B32" s="179"/>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s="179"/>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53"/>
      <c r="C48" s="138"/>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76"/>
    </row>
    <row r="54" spans="1:3" x14ac:dyDescent="0.25">
      <c r="A54" s="1" t="s">
        <v>2154</v>
      </c>
      <c r="B54" s="153"/>
      <c r="C54" s="194"/>
    </row>
    <row r="55" spans="1:3" x14ac:dyDescent="0.25">
      <c r="A55" s="1" t="s">
        <v>2155</v>
      </c>
      <c r="B55" s="153"/>
      <c r="C55" s="194"/>
    </row>
    <row r="56" spans="1:3" x14ac:dyDescent="0.25">
      <c r="A56" s="1" t="s">
        <v>2156</v>
      </c>
      <c r="B56" s="153"/>
      <c r="C56" s="194"/>
    </row>
    <row r="57" spans="1:3" x14ac:dyDescent="0.25">
      <c r="A57" s="1" t="s">
        <v>2157</v>
      </c>
      <c r="B57" s="153"/>
      <c r="C57" s="19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Normal="80" zoomScaleSheetLayoutView="100" workbookViewId="0">
      <selection activeCell="R30" sqref="R30"/>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63"/>
      <c r="C2" s="164"/>
      <c r="D2" s="164"/>
      <c r="E2" s="164"/>
      <c r="F2" s="164"/>
      <c r="G2" s="164"/>
      <c r="H2" s="164"/>
      <c r="I2" s="164"/>
      <c r="J2" s="165"/>
    </row>
    <row r="3" spans="2:10" x14ac:dyDescent="0.25">
      <c r="B3" s="18"/>
      <c r="D3" s="211" t="s">
        <v>3055</v>
      </c>
      <c r="E3" s="211"/>
      <c r="F3" s="211"/>
      <c r="G3" s="211"/>
      <c r="H3" s="211"/>
      <c r="J3" s="19"/>
    </row>
    <row r="4" spans="2:10" ht="48.75" customHeight="1" x14ac:dyDescent="0.25">
      <c r="B4" s="18"/>
      <c r="D4" s="211"/>
      <c r="E4" s="211"/>
      <c r="F4" s="211"/>
      <c r="G4" s="211"/>
      <c r="H4" s="211"/>
      <c r="J4" s="19"/>
    </row>
    <row r="5" spans="2:10" x14ac:dyDescent="0.25">
      <c r="B5" s="18"/>
      <c r="E5" s="197"/>
      <c r="F5" s="198"/>
      <c r="J5" s="19"/>
    </row>
    <row r="6" spans="2:10" x14ac:dyDescent="0.25">
      <c r="B6" s="18"/>
      <c r="D6" s="212" t="s">
        <v>3056</v>
      </c>
      <c r="E6" s="212"/>
      <c r="F6" s="212"/>
      <c r="G6" s="212"/>
      <c r="H6" s="212"/>
      <c r="J6" s="19"/>
    </row>
    <row r="7" spans="2:10" x14ac:dyDescent="0.25">
      <c r="B7" s="18"/>
      <c r="F7" s="199"/>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85" zoomScaleNormal="80" zoomScaleSheetLayoutView="85" workbookViewId="0">
      <selection activeCell="F24" sqref="F24"/>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13" t="s">
        <v>1429</v>
      </c>
      <c r="B1" s="213"/>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2929</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204" t="s">
        <v>2931</v>
      </c>
      <c r="D14" s="204"/>
      <c r="E14" s="31"/>
      <c r="F14" s="31"/>
      <c r="G14" s="31"/>
      <c r="H14" s="23"/>
      <c r="L14" s="23"/>
      <c r="M14" s="23"/>
    </row>
    <row r="15" spans="1:13" x14ac:dyDescent="0.25">
      <c r="A15" s="25" t="s">
        <v>1338</v>
      </c>
      <c r="B15" s="42" t="s">
        <v>2968</v>
      </c>
      <c r="C15" s="205" t="s">
        <v>2969</v>
      </c>
      <c r="D15" s="205" t="s">
        <v>3057</v>
      </c>
      <c r="E15" s="31"/>
      <c r="F15" s="31"/>
      <c r="G15" s="31"/>
      <c r="H15" s="23"/>
      <c r="L15" s="23"/>
      <c r="M15" s="23"/>
    </row>
    <row r="16" spans="1:13" x14ac:dyDescent="0.25">
      <c r="A16" s="25" t="s">
        <v>1339</v>
      </c>
      <c r="B16" s="42" t="s">
        <v>1328</v>
      </c>
      <c r="C16" s="205"/>
      <c r="D16" s="205"/>
      <c r="E16" s="31"/>
      <c r="F16" s="31"/>
      <c r="G16" s="31"/>
      <c r="H16" s="23"/>
      <c r="L16" s="23"/>
      <c r="M16" s="23"/>
    </row>
    <row r="17" spans="1:13" x14ac:dyDescent="0.25">
      <c r="A17" s="25" t="s">
        <v>1340</v>
      </c>
      <c r="B17" s="42" t="s">
        <v>1329</v>
      </c>
      <c r="C17" s="205"/>
      <c r="D17" s="205"/>
      <c r="E17" s="31"/>
      <c r="F17" s="31"/>
      <c r="G17" s="31"/>
      <c r="H17" s="23"/>
      <c r="L17" s="23"/>
      <c r="M17" s="23"/>
    </row>
    <row r="18" spans="1:13" x14ac:dyDescent="0.25">
      <c r="A18" s="25" t="s">
        <v>1341</v>
      </c>
      <c r="B18" s="42" t="s">
        <v>3058</v>
      </c>
      <c r="C18" s="205" t="s">
        <v>2931</v>
      </c>
      <c r="D18" s="205"/>
      <c r="E18" s="31"/>
      <c r="F18" s="31"/>
      <c r="G18" s="31"/>
      <c r="H18" s="23"/>
      <c r="L18" s="23"/>
      <c r="M18" s="23"/>
    </row>
    <row r="19" spans="1:13" ht="30" x14ac:dyDescent="0.25">
      <c r="A19" s="25" t="s">
        <v>1342</v>
      </c>
      <c r="B19" s="42" t="s">
        <v>1330</v>
      </c>
      <c r="C19" s="205" t="s">
        <v>3081</v>
      </c>
      <c r="D19" s="205" t="s">
        <v>3059</v>
      </c>
      <c r="E19" s="31"/>
      <c r="F19" s="31"/>
      <c r="G19" s="31"/>
      <c r="H19" s="23"/>
      <c r="L19" s="23"/>
      <c r="M19" s="23"/>
    </row>
    <row r="20" spans="1:13" x14ac:dyDescent="0.25">
      <c r="A20" s="25" t="s">
        <v>1343</v>
      </c>
      <c r="B20" s="42" t="s">
        <v>1331</v>
      </c>
      <c r="C20" s="205" t="s">
        <v>2953</v>
      </c>
      <c r="D20" s="205" t="s">
        <v>3060</v>
      </c>
      <c r="E20" s="31"/>
      <c r="F20" s="31"/>
      <c r="G20" s="31"/>
      <c r="H20" s="23"/>
      <c r="L20" s="23"/>
      <c r="M20" s="23"/>
    </row>
    <row r="21" spans="1:13" x14ac:dyDescent="0.25">
      <c r="A21" s="25" t="s">
        <v>1344</v>
      </c>
      <c r="B21" s="42" t="s">
        <v>1332</v>
      </c>
      <c r="C21" s="205"/>
      <c r="D21" s="205"/>
      <c r="E21" s="31"/>
      <c r="F21" s="31"/>
      <c r="G21" s="31"/>
      <c r="H21" s="23"/>
      <c r="L21" s="23"/>
      <c r="M21" s="23"/>
    </row>
    <row r="22" spans="1:13" x14ac:dyDescent="0.25">
      <c r="A22" s="25" t="s">
        <v>1345</v>
      </c>
      <c r="B22" s="42" t="s">
        <v>1333</v>
      </c>
      <c r="C22" s="205"/>
      <c r="D22" s="205"/>
      <c r="E22" s="31"/>
      <c r="F22" s="31"/>
      <c r="G22" s="31"/>
      <c r="H22" s="23"/>
      <c r="L22" s="23"/>
      <c r="M22" s="23"/>
    </row>
    <row r="23" spans="1:13" x14ac:dyDescent="0.25">
      <c r="A23" s="25" t="s">
        <v>1346</v>
      </c>
      <c r="B23" s="42" t="s">
        <v>1412</v>
      </c>
      <c r="C23" s="205"/>
      <c r="D23" s="205"/>
      <c r="E23" s="31"/>
      <c r="F23" s="31"/>
      <c r="G23" s="31"/>
      <c r="H23" s="23"/>
      <c r="L23" s="23"/>
      <c r="M23" s="23"/>
    </row>
    <row r="24" spans="1:13" x14ac:dyDescent="0.25">
      <c r="A24" s="25" t="s">
        <v>1414</v>
      </c>
      <c r="B24" s="42" t="s">
        <v>1413</v>
      </c>
      <c r="C24" s="205" t="s">
        <v>3082</v>
      </c>
      <c r="D24" s="205"/>
      <c r="E24" s="31"/>
      <c r="F24" s="31"/>
      <c r="G24" s="31"/>
      <c r="H24" s="23"/>
      <c r="L24" s="23"/>
      <c r="M24" s="23"/>
    </row>
    <row r="25" spans="1:13" outlineLevel="1" x14ac:dyDescent="0.25">
      <c r="A25" s="25" t="s">
        <v>1347</v>
      </c>
      <c r="B25" s="40" t="s">
        <v>2946</v>
      </c>
      <c r="C25" s="205" t="s">
        <v>2931</v>
      </c>
      <c r="D25" s="205"/>
      <c r="E25" s="31"/>
      <c r="F25" s="31"/>
      <c r="G25" s="31"/>
      <c r="H25" s="23"/>
      <c r="L25" s="23"/>
      <c r="M25" s="23"/>
    </row>
    <row r="26" spans="1:13" outlineLevel="1" x14ac:dyDescent="0.25">
      <c r="A26" s="25" t="s">
        <v>1350</v>
      </c>
      <c r="B26" s="156" t="s">
        <v>2949</v>
      </c>
      <c r="C26" s="138" t="s">
        <v>3082</v>
      </c>
      <c r="D26" s="138"/>
      <c r="E26" s="31"/>
      <c r="F26" s="31"/>
      <c r="G26" s="31"/>
      <c r="H26" s="23"/>
      <c r="L26" s="23"/>
      <c r="M26" s="23"/>
    </row>
    <row r="27" spans="1:13" outlineLevel="1" x14ac:dyDescent="0.25">
      <c r="A27" s="25" t="s">
        <v>1351</v>
      </c>
      <c r="B27" s="156" t="s">
        <v>2952</v>
      </c>
      <c r="C27" s="138" t="s">
        <v>2953</v>
      </c>
      <c r="D27" s="138" t="s">
        <v>3060</v>
      </c>
      <c r="E27" s="31"/>
      <c r="F27" s="31"/>
      <c r="G27" s="31"/>
      <c r="H27" s="23"/>
      <c r="L27" s="23"/>
      <c r="M27" s="23"/>
    </row>
    <row r="28" spans="1:13" outlineLevel="1" x14ac:dyDescent="0.25">
      <c r="A28" s="25" t="s">
        <v>1352</v>
      </c>
      <c r="B28" s="156" t="s">
        <v>2966</v>
      </c>
      <c r="C28" s="138" t="s">
        <v>2967</v>
      </c>
      <c r="D28" s="138"/>
      <c r="E28" s="31"/>
      <c r="F28" s="31"/>
      <c r="G28" s="31"/>
      <c r="H28" s="23"/>
      <c r="L28" s="23"/>
      <c r="M28" s="23"/>
    </row>
    <row r="29" spans="1:13" outlineLevel="1" x14ac:dyDescent="0.25">
      <c r="A29" s="25" t="s">
        <v>1353</v>
      </c>
      <c r="B29" s="156" t="s">
        <v>2963</v>
      </c>
      <c r="C29" s="138" t="s">
        <v>2964</v>
      </c>
      <c r="D29" s="138" t="s">
        <v>3061</v>
      </c>
      <c r="E29" s="31"/>
      <c r="F29" s="31"/>
      <c r="G29" s="31"/>
      <c r="H29" s="23"/>
      <c r="L29" s="23"/>
      <c r="M29" s="23"/>
    </row>
    <row r="30" spans="1:13" outlineLevel="1" x14ac:dyDescent="0.25">
      <c r="A30" s="25" t="s">
        <v>1354</v>
      </c>
      <c r="B30" s="156" t="s">
        <v>2945</v>
      </c>
      <c r="C30" s="138" t="s">
        <v>2931</v>
      </c>
      <c r="D30" s="138"/>
      <c r="E30" s="31"/>
      <c r="F30" s="31"/>
      <c r="G30" s="31"/>
      <c r="H30" s="23"/>
      <c r="L30" s="23"/>
      <c r="M30" s="23"/>
    </row>
    <row r="31" spans="1:13" outlineLevel="1" x14ac:dyDescent="0.25">
      <c r="A31" s="25" t="s">
        <v>1355</v>
      </c>
      <c r="B31" s="156" t="s">
        <v>2954</v>
      </c>
      <c r="C31" s="138" t="s">
        <v>2955</v>
      </c>
      <c r="D31" s="138" t="s">
        <v>3062</v>
      </c>
      <c r="E31" s="31"/>
      <c r="F31" s="31"/>
      <c r="G31" s="31"/>
      <c r="H31" s="23"/>
      <c r="L31" s="23"/>
      <c r="M31" s="23"/>
    </row>
    <row r="32" spans="1:13" outlineLevel="1" x14ac:dyDescent="0.25">
      <c r="A32" s="25" t="s">
        <v>1356</v>
      </c>
      <c r="B32" s="156" t="s">
        <v>2957</v>
      </c>
      <c r="C32" s="138" t="s">
        <v>2958</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5"/>
      <c r="C35" s="195"/>
      <c r="D35" s="195"/>
      <c r="E35" s="195"/>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2914</v>
      </c>
      <c r="C75" s="106">
        <v>7.1936083333333336</v>
      </c>
      <c r="H75" s="23"/>
    </row>
    <row r="76" spans="1:14" x14ac:dyDescent="0.25">
      <c r="A76" s="25" t="s">
        <v>1398</v>
      </c>
      <c r="B76" s="25" t="s">
        <v>2915</v>
      </c>
      <c r="C76" s="106">
        <v>24.352699999999999</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3063</v>
      </c>
      <c r="C82" s="121">
        <v>4.4159000000000001E-4</v>
      </c>
      <c r="D82" s="121" t="str">
        <f t="shared" ref="D82:D87" si="0">IF(C82="","","ND2")</f>
        <v>ND2</v>
      </c>
      <c r="E82" s="121" t="str">
        <f t="shared" ref="E82:E87" si="1">IF(C82="","","ND2")</f>
        <v>ND2</v>
      </c>
      <c r="F82" s="121" t="str">
        <f t="shared" ref="F82:F87" si="2">IF(C82="","","ND2")</f>
        <v>ND2</v>
      </c>
      <c r="G82" s="121">
        <f t="shared" ref="G82:G87" si="3">IF(C82="","",C82)</f>
        <v>4.4159000000000001E-4</v>
      </c>
      <c r="H82" s="23"/>
    </row>
    <row r="83" spans="1:8" x14ac:dyDescent="0.25">
      <c r="A83" s="25" t="s">
        <v>1405</v>
      </c>
      <c r="B83" s="25" t="s">
        <v>3064</v>
      </c>
      <c r="C83" s="121">
        <v>0</v>
      </c>
      <c r="D83" s="121" t="str">
        <f t="shared" si="0"/>
        <v>ND2</v>
      </c>
      <c r="E83" s="121" t="str">
        <f t="shared" si="1"/>
        <v>ND2</v>
      </c>
      <c r="F83" s="121" t="str">
        <f t="shared" si="2"/>
        <v>ND2</v>
      </c>
      <c r="G83" s="121">
        <f t="shared" si="3"/>
        <v>0</v>
      </c>
      <c r="H83" s="23"/>
    </row>
    <row r="84" spans="1:8" x14ac:dyDescent="0.25">
      <c r="A84" s="25" t="s">
        <v>1406</v>
      </c>
      <c r="B84" s="25" t="s">
        <v>3065</v>
      </c>
      <c r="C84" s="121">
        <v>0</v>
      </c>
      <c r="D84" s="121" t="str">
        <f t="shared" si="0"/>
        <v>ND2</v>
      </c>
      <c r="E84" s="121" t="str">
        <f t="shared" si="1"/>
        <v>ND2</v>
      </c>
      <c r="F84" s="121" t="str">
        <f t="shared" si="2"/>
        <v>ND2</v>
      </c>
      <c r="G84" s="121">
        <f t="shared" si="3"/>
        <v>0</v>
      </c>
      <c r="H84" s="23"/>
    </row>
    <row r="85" spans="1:8" x14ac:dyDescent="0.25">
      <c r="A85" s="25" t="s">
        <v>1407</v>
      </c>
      <c r="B85" s="25" t="s">
        <v>3066</v>
      </c>
      <c r="C85" s="121">
        <v>0</v>
      </c>
      <c r="D85" s="121" t="str">
        <f t="shared" si="0"/>
        <v>ND2</v>
      </c>
      <c r="E85" s="121" t="str">
        <f t="shared" si="1"/>
        <v>ND2</v>
      </c>
      <c r="F85" s="121" t="str">
        <f t="shared" si="2"/>
        <v>ND2</v>
      </c>
      <c r="G85" s="121">
        <f t="shared" si="3"/>
        <v>0</v>
      </c>
      <c r="H85" s="23"/>
    </row>
    <row r="86" spans="1:8" x14ac:dyDescent="0.25">
      <c r="A86" s="25" t="s">
        <v>1417</v>
      </c>
      <c r="B86" s="25" t="s">
        <v>3067</v>
      </c>
      <c r="C86" s="121">
        <v>0</v>
      </c>
      <c r="D86" s="121" t="str">
        <f t="shared" si="0"/>
        <v>ND2</v>
      </c>
      <c r="E86" s="121" t="str">
        <f t="shared" si="1"/>
        <v>ND2</v>
      </c>
      <c r="F86" s="121" t="str">
        <f t="shared" si="2"/>
        <v>ND2</v>
      </c>
      <c r="G86" s="121">
        <f t="shared" si="3"/>
        <v>0</v>
      </c>
      <c r="H86" s="23"/>
    </row>
    <row r="87" spans="1:8" outlineLevel="1" x14ac:dyDescent="0.25">
      <c r="A87" s="25" t="s">
        <v>1408</v>
      </c>
      <c r="B87" s="25" t="s">
        <v>3068</v>
      </c>
      <c r="C87" s="121">
        <v>0.99955841000000001</v>
      </c>
      <c r="D87" s="121" t="str">
        <f t="shared" si="0"/>
        <v>ND2</v>
      </c>
      <c r="E87" s="121" t="str">
        <f t="shared" si="1"/>
        <v>ND2</v>
      </c>
      <c r="F87" s="121" t="str">
        <f t="shared" si="2"/>
        <v>ND2</v>
      </c>
      <c r="G87" s="121">
        <f t="shared" si="3"/>
        <v>0.99955841000000001</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4"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64B9C032-C901-47BB-BC41-088EC7658461}">
  <ds:schemaRefs>
    <ds:schemaRef ds:uri="http://schemas.microsoft.com/sharepoint/v3/contenttype/forms"/>
  </ds:schemaRefs>
</ds:datastoreItem>
</file>

<file path=customXml/itemProps2.xml><?xml version="1.0" encoding="utf-8"?>
<ds:datastoreItem xmlns:ds="http://schemas.openxmlformats.org/officeDocument/2006/customXml" ds:itemID="{2C250ADD-BB1B-44CA-B7FC-849D13B20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AA1593-CDE7-4639-8BC3-A24F292167CF}">
  <ds:schemaRefs>
    <ds:schemaRef ds:uri="http://purl.org/dc/elements/1.1/"/>
    <ds:schemaRef ds:uri="http://schemas.microsoft.com/office/2006/metadata/properties"/>
    <ds:schemaRef ds:uri="cd14063a-d18e-4dcb-8e91-b87e83e81a5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9eb1017-d938-41b5-a0ea-c598d0a65ca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 </vt:lpstr>
      <vt:lpstr>D. Insert Nat Trans Templ</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 '!Druckbereich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2025-02-13T13:27:01Z</dcterms:created>
  <dcterms:modified xsi:type="dcterms:W3CDTF">2025-10-22T13:30:22Z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SIP_Label_b0e4137d-3c3f-4cec-9f07-da88235b25cd_Enabled">
    <vt:lpwstr>true</vt:lpwstr>
  </property>
  <property fmtid="{D5CDD505-2E9C-101B-9397-08002B2CF9AE}" pid="4" name="MSIP_Label_b0e4137d-3c3f-4cec-9f07-da88235b25cd_SetDate">
    <vt:lpwstr>2025-10-22T13:30:22Z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bf1b640b-3cd1-48c1-9b96-c28bb94bc884</vt:lpwstr>
  </property>
  <property fmtid="{D5CDD505-2E9C-101B-9397-08002B2CF9AE}" pid="9" name="MSIP_Label_b0e4137d-3c3f-4cec-9f07-da88235b25cd_ContentBits">
    <vt:lpwstr>0</vt:lpwstr>
  </property>
  <property fmtid="{D5CDD505-2E9C-101B-9397-08002B2CF9AE}" pid="10" name="MediaServiceImageTags">
    <vt:lpwstr/>
  </property>
</Properties>
</file>