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7\Draft\"/>
    </mc:Choice>
  </mc:AlternateContent>
  <xr:revisionPtr revIDLastSave="0" documentId="13_ncr:1_{36336B1F-93BD-41D7-967E-901A7C99C95F}"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46" i="24" s="1"/>
  <c r="G31" i="24"/>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17"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F161" i="8"/>
  <c r="D156" i="8"/>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F307" i="8"/>
  <c r="D295" i="8"/>
  <c r="D293" i="8"/>
  <c r="D307" i="8"/>
  <c r="C293" i="8"/>
  <c r="F295" i="8"/>
  <c r="C307" i="8"/>
  <c r="G293" i="8"/>
  <c r="C291" i="8"/>
  <c r="C295" i="8"/>
  <c r="D291" i="8"/>
  <c r="F293" i="8"/>
  <c r="F212" i="8" l="1"/>
  <c r="F193" i="8"/>
  <c r="F208" i="8" s="1"/>
  <c r="F195" i="8"/>
  <c r="F197" i="8"/>
  <c r="F199" i="8"/>
  <c r="F201" i="8"/>
  <c r="F203" i="8"/>
  <c r="F205" i="8"/>
  <c r="F210" i="8"/>
  <c r="F214" i="8"/>
  <c r="G104" i="8"/>
  <c r="G102" i="8"/>
  <c r="G99" i="8"/>
  <c r="G97" i="8"/>
  <c r="G95" i="8"/>
  <c r="G93" i="8"/>
  <c r="G105" i="8"/>
  <c r="G103" i="8"/>
  <c r="G101" i="8"/>
  <c r="G98" i="8"/>
  <c r="G96" i="8"/>
  <c r="G94" i="8"/>
  <c r="F102" i="8"/>
  <c r="F104" i="8"/>
  <c r="G162" i="8"/>
  <c r="G161" i="8"/>
  <c r="G160" i="8"/>
  <c r="G157" i="8"/>
  <c r="G158" i="8"/>
  <c r="G159" i="8"/>
  <c r="G250" i="9"/>
  <c r="G252" i="9"/>
  <c r="G254" i="9"/>
  <c r="F489" i="9"/>
  <c r="F491" i="9"/>
  <c r="F493" i="9"/>
  <c r="F59" i="8"/>
  <c r="F61" i="8"/>
  <c r="F80" i="8"/>
  <c r="F94" i="8"/>
  <c r="F100" i="8" s="1"/>
  <c r="F96" i="8"/>
  <c r="F98" i="8"/>
  <c r="F101" i="8"/>
  <c r="F103" i="8"/>
  <c r="F157" i="8"/>
  <c r="F158" i="8"/>
  <c r="F159" i="8"/>
  <c r="F160" i="8"/>
  <c r="F207" i="8"/>
  <c r="G228" i="9"/>
  <c r="G230" i="9"/>
  <c r="G251" i="9"/>
  <c r="G253" i="9"/>
  <c r="F467" i="9"/>
  <c r="F469" i="9"/>
  <c r="F488" i="9"/>
  <c r="F490" i="9"/>
  <c r="G180" i="11"/>
  <c r="G182" i="11"/>
  <c r="G184" i="11"/>
  <c r="F180" i="8"/>
  <c r="F182" i="8"/>
  <c r="F184" i="8"/>
  <c r="F209" i="8"/>
  <c r="F211" i="8"/>
  <c r="F213" i="8"/>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81" i="11"/>
  <c r="G183" i="11"/>
  <c r="G16" i="19"/>
  <c r="G18" i="19" s="1"/>
  <c r="F37" i="19"/>
  <c r="F35" i="19"/>
  <c r="F33" i="19"/>
  <c r="F31" i="19"/>
  <c r="F28" i="19"/>
  <c r="F26" i="19"/>
  <c r="F29" i="19" s="1"/>
  <c r="F32" i="19"/>
  <c r="F36" i="19"/>
  <c r="G616" i="19"/>
  <c r="G614" i="19"/>
  <c r="G618" i="19" s="1"/>
  <c r="F81" i="24"/>
  <c r="F79" i="24"/>
  <c r="F82" i="24" s="1"/>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22" i="24" l="1"/>
  <c r="F46" i="24"/>
  <c r="F42" i="10"/>
  <c r="F18" i="19"/>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<sst xmlns="http://schemas.openxmlformats.org/spreadsheetml/2006/main" count="4663" uniqueCount="3081">
  <si>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</si>
  <si>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</si>
  <si>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</si>
  <si>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</si>
  <si>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</si>
  <si>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</si>
  <si>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</si>
  <si>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</si>
  <si>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</si>
  <si>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</si>
  <si>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</si>
  <si>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</si>
  <si>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</si>
  <si>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</si>
  <si>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</si>
  <si>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</si>
  <si>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</si>
  <si>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</si>
  <si>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</si>
  <si>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</si>
  <si>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</si>
  <si>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</si>
  <si>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</si>
  <si>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</si>
  <si>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</si>
  <si>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</si>
  <si>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</si>
  <si>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</si>
  <si>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</si>
  <si>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</si>
  <si>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</si>
  <si>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</si>
  <si>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</si>
  <si>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</si>
  <si>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</si>
  <si>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</si>
  <si>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</si>
  <si>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</si>
  <si>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</si>
  <si>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</si>
  <si>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</si>
  <si>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</si>
  <si>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</si>
  <si>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</si>
  <si>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</si>
  <si>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</si>
  <si>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</si>
  <si>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</si>
  <si>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</si>
  <si>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</si>
  <si>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</si>
  <si>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</si>
  <si>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</si>
  <si>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</si>
  <si>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</si>
  <si>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</si>
  <si>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</si>
  <si>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</si>
  <si>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</si>
  <si>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</si>
  <si>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</si>
  <si>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</si>
  <si>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</si>
  <si>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</si>
  <si>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</si>
  <si>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</si>
  <si>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</si>
  <si>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</si>
  <si>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</si>
  <si>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</si>
  <si>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</si>
  <si>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</si>
  <si>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</si>
  <si>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</si>
  <si>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</si>
  <si>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</si>
  <si>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</si>
  <si>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</si>
  <si>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</si>
  <si>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</si>
  <si>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</si>
  <si>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</si>
  <si>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</si>
  <si>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</si>
  <si>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</si>
  <si>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</si>
  <si>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</si>
  <si>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</si>
  <si>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</si>
  <si>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</si>
  <si>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</si>
  <si>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</si>
  <si>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</si>
  <si>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</si>
  <si>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</si>
  <si>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</si>
  <si>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</si>
  <si>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</si>
  <si>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</si>
  <si>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</si>
  <si>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</si>
  <si>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</si>
  <si>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</si>
  <si>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</si>
  <si>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</si>
  <si>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</si>
  <si>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</si>
  <si>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</si>
  <si>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</si>
  <si>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</si>
  <si>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</si>
  <si>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</si>
  <si>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</si>
  <si>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</si>
  <si>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</si>
  <si>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</si>
  <si>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</si>
  <si>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</si>
  <si>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</si>
  <si>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</si>
  <si>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</si>
  <si>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</si>
  <si>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</si>
  <si>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</si>
  <si>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</si>
  <si>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</si>
  <si>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</si>
  <si>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</si>
  <si>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</si>
  <si>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</si>
  <si>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</si>
  <si>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</si>
  <si>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</si>
  <si>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</si>
  <si>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</si>
  <si>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</si>
  <si>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</si>
  <si>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</si>
  <si>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</si>
  <si>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</si>
  <si>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</si>
  <si>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</si>
  <si>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</si>
  <si>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</si>
  <si>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</si>
  <si>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</si>
  <si>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</si>
  <si>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</si>
  <si>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</si>
  <si>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</si>
  <si>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</si>
  <si>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</si>
  <si>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</si>
  <si>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</si>
  <si>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</si>
  <si>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</si>
  <si>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</si>
  <si>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</si>
  <si>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</si>
  <si>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</si>
  <si>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</si>
  <si>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</si>
  <si>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</si>
  <si>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</si>
  <si>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</si>
  <si>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</si>
  <si>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</si>
  <si>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</si>
  <si>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</si>
  <si>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</si>
  <si>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</si>
  <si>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</si>
  <si>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</si>
  <si>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</si>
  <si>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</si>
  <si>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</si>
  <si>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</si>
  <si>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</si>
  <si>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</si>
  <si>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</si>
  <si>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</si>
  <si>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</si>
  <si>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</si>
  <si>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</si>
  <si>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</si>
  <si>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</si>
  <si>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</si>
  <si>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</si>
  <si>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</si>
  <si>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</si>
  <si>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</si>
  <si>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</si>
  <si>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</si>
  <si>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</si>
  <si>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</si>
  <si>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</si>
  <si>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</si>
  <si>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</si>
  <si>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</si>
  <si>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</si>
  <si>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</si>
  <si>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</si>
  <si>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</si>
  <si>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</si>
  <si>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</si>
  <si>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</si>
  <si>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</si>
  <si>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</si>
  <si>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</si>
  <si>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</si>
  <si>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</si>
  <si>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</si>
  <si>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</si>
  <si>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</si>
  <si>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</si>
  <si>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</si>
  <si>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</si>
  <si>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</si>
  <si>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</si>
  <si>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</si>
  <si>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</si>
  <si>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</si>
  <si>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</si>
  <si>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</si>
  <si>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</si>
  <si>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</si>
  <si>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</si>
  <si>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</si>
  <si>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</si>
  <si>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</si>
  <si>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</si>
  <si>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</si>
  <si>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</si>
  <si>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</si>
  <si>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</si>
  <si>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</si>
  <si>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</si>
  <si>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</si>
  <si>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</si>
  <si>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</si>
  <si>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</si>
  <si>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</si>
  <si>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</si>
  <si>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</si>
  <si>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</si>
  <si>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</si>
  <si>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</si>
  <si>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</si>
  <si>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</si>
  <si>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</si>
  <si>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</si>
  <si>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</si>
  <si>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</si>
  <si>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</si>
  <si>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</si>
  <si>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</si>
  <si>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</si>
  <si>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</si>
  <si>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</si>
  <si>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</si>
  <si>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</si>
  <si>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</si>
  <si>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</si>
  <si>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</si>
  <si>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</si>
  <si>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</si>
  <si>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</si>
  <si>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</si>
  <si>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</si>
  <si>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</si>
  <si>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</si>
  <si>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</si>
  <si>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</si>
  <si>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</si>
  <si>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</si>
  <si>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</si>
  <si>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</si>
  <si>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</si>
  <si>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</si>
  <si>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</si>
  <si>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</si>
  <si>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</si>
  <si>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</si>
  <si>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</si>
  <si>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</si>
  <si>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</si>
  <si>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</si>
  <si>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</si>
  <si>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</si>
  <si>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</si>
  <si>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</si>
  <si>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</si>
  <si>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</si>
  <si>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</si>
  <si>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</si>
  <si>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</si>
  <si>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</si>
  <si>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</si>
  <si>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</si>
  <si>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</si>
  <si>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</si>
  <si>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</si>
  <si>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</si>
  <si>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</si>
  <si>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</si>
  <si>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</si>
  <si>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</si>
  <si>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</si>
  <si>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</si>
  <si>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</si>
  <si>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</si>
  <si>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</si>
  <si>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</si>
  <si>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</si>
  <si>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</si>
  <si>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</si>
  <si>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</si>
  <si>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</si>
  <si>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</si>
  <si>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</si>
  <si>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</si>
  <si>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</si>
  <si>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</si>
  <si>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</si>
  <si>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</si>
  <si>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</si>
  <si>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</si>
  <si>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</si>
  <si>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</si>
  <si>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</si>
  <si>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</si>
  <si>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</si>
  <si>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</si>
  <si>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</si>
  <si>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</si>
  <si>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</si>
  <si>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</si>
  <si>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</si>
  <si>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</si>
  <si>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</si>
  <si>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</si>
  <si>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</si>
  <si>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</si>
  <si>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</si>
  <si>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</si>
  <si>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</si>
  <si>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</si>
  <si>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</si>
  <si>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</si>
  <si>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</si>
  <si>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</si>
  <si>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</si>
  <si>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</si>
  <si>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</si>
  <si>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</si>
  <si>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</si>
  <si>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</si>
  <si>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</si>
  <si>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</si>
  <si>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</si>
  <si>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</si>
  <si>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</si>
  <si>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</si>
  <si>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</si>
  <si>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</si>
  <si>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</si>
  <si>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</si>
  <si>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</si>
  <si>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</si>
  <si>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</si>
  <si>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</si>
  <si>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</si>
  <si>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</si>
  <si>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</si>
  <si>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</si>
  <si>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</si>
  <si>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</si>
  <si>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</si>
  <si>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</si>
  <si>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</si>
  <si>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</si>
  <si>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</si>
  <si>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</si>
  <si>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</si>
  <si>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</si>
  <si>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</si>
  <si>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</si>
  <si>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</si>
  <si>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</si>
  <si>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</si>
  <si>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</si>
  <si>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</si>
  <si>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</si>
  <si>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</si>
  <si>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</si>
  <si>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</si>
  <si>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</si>
  <si>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</si>
  <si>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</si>
  <si>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</si>
  <si>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</si>
  <si>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</si>
  <si>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</si>
  <si>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</si>
  <si>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</si>
  <si>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</si>
  <si>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</si>
  <si>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</si>
  <si>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</si>
  <si>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</si>
  <si>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</si>
  <si>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</si>
  <si>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</si>
  <si>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</si>
  <si>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</si>
  <si>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</si>
  <si>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</si>
  <si>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</si>
  <si>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</si>
  <si>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</si>
  <si>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</si>
  <si>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</si>
  <si>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</si>
  <si>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</si>
  <si>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</si>
  <si>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</si>
  <si>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</si>
  <si>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</si>
  <si>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</si>
  <si>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</si>
  <si>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</si>
  <si>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</si>
  <si>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</si>
  <si>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</si>
  <si>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</si>
  <si>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</si>
  <si>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</si>
  <si>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</si>
  <si>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</si>
  <si>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</si>
  <si>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</si>
  <si>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</si>
  <si>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</si>
  <si>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</si>
  <si>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</si>
  <si>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</si>
  <si>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</si>
  <si>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</si>
  <si>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</si>
  <si>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</si>
  <si>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</si>
  <si>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</si>
  <si>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</si>
  <si>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</si>
  <si>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</si>
  <si>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</si>
  <si>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</si>
  <si>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</si>
  <si>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</si>
  <si>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</si>
  <si>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</si>
  <si>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</si>
  <si>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</si>
  <si>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</si>
  <si>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</si>
  <si>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</si>
  <si>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</si>
  <si>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</si>
  <si>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</si>
  <si>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</si>
  <si>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</si>
  <si>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</si>
  <si>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</si>
  <si>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</si>
  <si>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</si>
  <si>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</si>
  <si>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</si>
  <si>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</si>
  <si>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</si>
  <si>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</si>
  <si>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</si>
  <si>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</si>
  <si>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</si>
  <si>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</si>
  <si>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</si>
  <si>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</si>
  <si>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</si>
  <si>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</si>
  <si>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</si>
  <si>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</si>
  <si>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</si>
  <si>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</si>
  <si>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</si>
  <si>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</si>
  <si>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</si>
  <si>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</si>
  <si>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</si>
  <si>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</si>
  <si>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</si>
  <si>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</si>
  <si>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</si>
  <si>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</si>
  <si>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</si>
  <si>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</si>
  <si>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</si>
  <si>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</si>
  <si>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</si>
  <si>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</si>
  <si>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</si>
  <si>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</si>
  <si>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</si>
  <si>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</si>
  <si>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</si>
  <si>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</si>
  <si>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</si>
  <si>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</si>
  <si>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</si>
  <si>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</si>
  <si>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</si>
  <si>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</si>
  <si>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</si>
  <si>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</si>
  <si>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</si>
  <si>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</si>
  <si>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</si>
  <si>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</si>
  <si>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</si>
  <si>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</si>
  <si>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</si>
  <si>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</si>
  <si>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</si>
  <si>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</si>
  <si>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</si>
  <si>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</si>
  <si>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</si>
  <si>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</si>
  <si>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</si>
  <si>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</si>
  <si>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</si>
  <si>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</si>
  <si>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</si>
  <si>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</si>
  <si>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</si>
  <si>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</si>
  <si>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</si>
  <si>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</si>
  <si>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</si>
  <si>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</si>
  <si>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</si>
  <si>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</si>
  <si>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</si>
  <si>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</si>
  <si>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</si>
  <si>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</si>
  <si>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</si>
  <si>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</si>
  <si>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</si>
  <si>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</si>
  <si>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</si>
  <si>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</si>
  <si>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</si>
  <si>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</si>
  <si>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</si>
  <si>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</si>
  <si>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</si>
  <si>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</si>
  <si>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</si>
  <si>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</si>
  <si>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</si>
  <si>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</si>
  <si>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</si>
  <si>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</si>
  <si>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</si>
  <si>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</si>
  <si>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</si>
  <si>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</si>
  <si>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</si>
  <si>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</si>
  <si>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</si>
  <si>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</si>
  <si>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</si>
  <si>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</si>
  <si>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</si>
  <si>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</si>
  <si>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</si>
  <si>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</si>
  <si>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</si>
  <si>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</si>
  <si>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</si>
  <si>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</si>
  <si>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</si>
  <si>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</si>
  <si>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</si>
  <si>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</si>
  <si>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</si>
  <si>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</si>
  <si>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</si>
  <si>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</si>
  <si>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</si>
  <si>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</si>
  <si>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</si>
  <si>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</si>
  <si>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</si>
  <si>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</si>
  <si>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</si>
  <si>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</si>
  <si>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</si>
  <si>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</si>
  <si>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</si>
  <si>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</si>
  <si>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</si>
  <si>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</si>
  <si>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</si>
  <si>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</si>
  <si>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</si>
  <si>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</si>
  <si>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</si>
  <si>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</si>
  <si>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</si>
  <si>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</si>
  <si>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</si>
  <si>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</si>
  <si>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</si>
  <si>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</si>
  <si>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</si>
  <si>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</si>
  <si>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</si>
  <si>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</si>
  <si>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</si>
  <si>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</si>
  <si>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</si>
  <si>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</si>
  <si>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</si>
  <si>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</si>
  <si>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</si>
  <si>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</si>
  <si>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</si>
  <si>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</si>
  <si>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</si>
  <si>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</si>
  <si>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</si>
  <si>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</si>
  <si>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</si>
  <si>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</si>
  <si>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</si>
  <si>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</si>
  <si>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</si>
  <si>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</si>
  <si>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</si>
  <si>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</si>
  <si>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</si>
  <si>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</si>
  <si>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</si>
  <si>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</si>
  <si>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</si>
  <si>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</si>
  <si>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</si>
  <si>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</si>
  <si>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</si>
  <si>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</si>
  <si>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</si>
  <si>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</si>
  <si>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</si>
  <si>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</si>
  <si>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</si>
  <si>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</si>
  <si>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</si>
  <si>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</si>
  <si>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</si>
  <si>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</si>
  <si>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</si>
  <si>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</si>
  <si>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</si>
  <si>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</si>
  <si>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</si>
  <si>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</si>
  <si>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</si>
  <si>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</si>
  <si>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</si>
  <si>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</si>
  <si>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</si>
  <si>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</si>
  <si>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</si>
  <si>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</si>
  <si>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</si>
  <si>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</si>
  <si>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</si>
  <si>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</si>
  <si>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</si>
  <si>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</si>
  <si>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</si>
  <si>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</si>
  <si>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</si>
  <si>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</si>
  <si>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</si>
  <si>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</si>
  <si>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</si>
  <si>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</si>
  <si>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</si>
  <si>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</si>
  <si>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</si>
  <si>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</si>
  <si>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</si>
  <si>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</si>
  <si>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</si>
  <si>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</si>
  <si>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</si>
  <si>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</si>
  <si>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</si>
  <si>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</si>
  <si>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</si>
  <si>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</si>
  <si>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</si>
  <si>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</si>
  <si>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</si>
  <si>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</si>
  <si>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</si>
  <si>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</si>
  <si>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</si>
  <si>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</si>
  <si>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</si>
  <si>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</si>
  <si>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</si>
  <si>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</si>
  <si>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</si>
  <si>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</si>
  <si>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</si>
  <si>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</si>
  <si>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</si>
  <si>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</si>
  <si>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</si>
  <si>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</si>
  <si>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</si>
  <si>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</si>
  <si>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</si>
  <si>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</si>
  <si>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</si>
  <si>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</si>
  <si>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</si>
  <si>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</si>
  <si>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</si>
  <si>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</si>
  <si>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</si>
  <si>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</si>
  <si>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</si>
  <si>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</si>
  <si>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</si>
  <si>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</si>
  <si>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</si>
  <si>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</si>
  <si>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</si>
  <si>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</si>
  <si>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</si>
  <si>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</si>
  <si>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</si>
  <si>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</si>
  <si>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</si>
  <si>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</si>
  <si>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</si>
  <si>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</si>
  <si>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</si>
  <si>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</si>
  <si>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</si>
  <si>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</si>
  <si>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</si>
  <si>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</si>
  <si>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</si>
  <si>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</si>
  <si>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</si>
  <si>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</si>
  <si>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</si>
  <si>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</si>
  <si>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</si>
  <si>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</si>
  <si>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</si>
  <si>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</si>
  <si>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</si>
  <si>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</si>
  <si>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</si>
  <si>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</si>
  <si>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</si>
  <si>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</si>
  <si>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</si>
  <si>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</si>
  <si>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</si>
  <si>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</si>
  <si>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</si>
  <si>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</si>
  <si>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</si>
  <si>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</si>
  <si>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</si>
  <si>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</si>
  <si>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</si>
  <si>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</si>
  <si>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</si>
  <si>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</si>
  <si>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</si>
  <si>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</si>
  <si>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</si>
  <si>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</si>
  <si>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</si>
  <si>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</si>
  <si>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</si>
  <si>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</si>
  <si>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</si>
  <si>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</si>
  <si>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</si>
  <si>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</si>
  <si>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</si>
  <si>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</si>
  <si>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</si>
  <si>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</si>
  <si>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</si>
  <si>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</si>
  <si>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</si>
  <si>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</si>
  <si>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</si>
  <si>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</si>
  <si>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</si>
  <si>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</si>
  <si>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</si>
  <si>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</si>
  <si>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</si>
  <si>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</si>
  <si>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</si>
  <si>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</si>
  <si>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</si>
  <si>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</si>
  <si>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</si>
  <si>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</si>
  <si>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</si>
  <si>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</si>
  <si>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</si>
  <si>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</si>
  <si>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</si>
  <si>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</si>
  <si>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</si>
  <si>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</si>
  <si>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</si>
  <si>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</si>
  <si>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</si>
  <si>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</si>
  <si>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</si>
  <si>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</si>
  <si>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</si>
  <si>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</si>
  <si>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</si>
  <si>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</si>
  <si>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</si>
  <si>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</si>
  <si>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</si>
  <si>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</si>
  <si>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</si>
  <si>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</si>
  <si>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</si>
  <si>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</si>
  <si>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</si>
  <si>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</si>
  <si>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</si>
  <si>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</si>
  <si>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</si>
  <si>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</si>
  <si>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</si>
  <si>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</si>
  <si>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</si>
  <si>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</si>
  <si>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</si>
  <si>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</si>
  <si>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</si>
  <si>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</si>
  <si>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</si>
  <si>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</si>
  <si>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</si>
  <si>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</si>
  <si>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</si>
  <si>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</si>
  <si>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</si>
  <si>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</si>
  <si>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</si>
  <si>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</si>
  <si>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</si>
  <si>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</si>
  <si>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</si>
  <si>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</si>
  <si>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</si>
  <si>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</si>
  <si>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</si>
  <si>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</si>
  <si>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</si>
  <si>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</si>
  <si>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</si>
  <si>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</si>
  <si>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</si>
  <si>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</si>
  <si>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</si>
  <si>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</si>
  <si>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</si>
  <si>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</si>
  <si>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</si>
  <si>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</si>
  <si>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</si>
  <si>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</si>
  <si>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</si>
  <si>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</si>
  <si>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</si>
  <si>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</si>
  <si>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</si>
  <si>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</si>
  <si>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</si>
  <si>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</si>
  <si>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</si>
  <si>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</si>
  <si>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</si>
  <si>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</si>
  <si>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</si>
  <si>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</si>
  <si>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</si>
  <si>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</si>
  <si>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</si>
  <si>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</si>
  <si>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</si>
  <si>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</si>
  <si>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</si>
  <si>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</si>
  <si>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</si>
  <si>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</si>
  <si>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</si>
  <si>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</si>
  <si>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</si>
  <si>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</si>
  <si>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</si>
  <si>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</si>
  <si>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</si>
  <si>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</si>
  <si>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</si>
  <si>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</si>
  <si>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</si>
  <si>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</si>
  <si>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</si>
  <si>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</si>
  <si>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</si>
  <si>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</si>
  <si>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</si>
  <si>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</si>
  <si>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</si>
  <si>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</si>
  <si>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</si>
  <si>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</si>
  <si>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</si>
  <si>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</si>
  <si>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</si>
  <si>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</si>
  <si>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</si>
  <si>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</si>
  <si>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</si>
  <si>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</si>
  <si>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</si>
  <si>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</si>
  <si>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</si>
  <si>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</si>
  <si>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</si>
  <si>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</si>
  <si>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</si>
  <si>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</si>
  <si>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</si>
  <si>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</si>
  <si>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</si>
  <si>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</si>
  <si>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</si>
  <si>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</si>
  <si>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</si>
  <si>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</si>
  <si>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</si>
  <si>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</si>
  <si>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</si>
  <si>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</si>
  <si>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</si>
  <si>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</si>
  <si>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</si>
  <si>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</si>
  <si>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</si>
  <si>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</si>
  <si>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</si>
  <si>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</si>
  <si>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</si>
  <si>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</si>
  <si>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</si>
  <si>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</si>
  <si>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</si>
  <si>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</si>
  <si>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</si>
  <si>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</si>
  <si>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</si>
  <si>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</si>
  <si>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</si>
  <si>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</si>
  <si>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</si>
  <si>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</si>
  <si>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</si>
  <si>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</si>
  <si>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</si>
  <si>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</si>
  <si>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</si>
  <si>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</si>
  <si>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</si>
  <si>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</si>
  <si>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</si>
  <si>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</si>
  <si>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</si>
  <si>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</si>
  <si>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</si>
  <si>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</si>
  <si>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</si>
  <si>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</si>
  <si>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</si>
  <si>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</si>
  <si>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</si>
  <si>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</si>
  <si>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</si>
  <si>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</si>
  <si>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</si>
  <si>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</si>
  <si>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</si>
  <si>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</si>
  <si>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</si>
  <si>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</si>
  <si>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</si>
  <si>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</si>
  <si>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</si>
  <si>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</si>
  <si>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</si>
  <si>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</si>
  <si>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</si>
  <si>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</si>
  <si>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</si>
  <si>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</si>
  <si>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</si>
  <si>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</si>
  <si>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</si>
  <si>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</si>
  <si>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</si>
  <si>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</si>
  <si>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</si>
  <si>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</si>
  <si>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</si>
  <si>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</si>
  <si>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</si>
  <si>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</si>
  <si>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</si>
  <si>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</si>
  <si>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</si>
  <si>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</si>
  <si>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</si>
  <si>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</si>
  <si>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</si>
  <si>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</si>
  <si>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</si>
  <si>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</si>
  <si>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</si>
  <si>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</si>
  <si>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</si>
  <si>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</si>
  <si>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</si>
  <si>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</si>
  <si>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</si>
  <si>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</si>
  <si>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</si>
  <si>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</si>
  <si>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</si>
  <si>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</si>
  <si>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</si>
  <si>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</si>
  <si>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</si>
  <si>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</si>
  <si>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</si>
  <si>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</si>
  <si>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</si>
  <si>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</si>
  <si>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</si>
  <si>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</si>
  <si>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</si>
  <si>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</si>
  <si>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</si>
  <si>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</si>
  <si>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</si>
  <si>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</si>
  <si>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</si>
  <si>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</si>
  <si>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</si>
  <si>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</si>
  <si>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</si>
  <si>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</si>
  <si>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</si>
  <si>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</si>
  <si>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</si>
  <si>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</si>
  <si>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</si>
  <si>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</si>
  <si>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</si>
  <si>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</si>
  <si>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</si>
  <si>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</si>
  <si>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</si>
  <si>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</si>
  <si>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</si>
  <si>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</si>
  <si>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</si>
  <si>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</si>
  <si>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</si>
  <si>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</si>
  <si>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</si>
  <si>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</si>
  <si>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</si>
  <si>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</si>
  <si>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</si>
  <si>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</si>
  <si>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</si>
  <si>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</si>
  <si>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</si>
  <si>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</si>
  <si>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</si>
  <si>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</si>
  <si>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</si>
  <si>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</si>
  <si>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</si>
  <si>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</si>
  <si>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</si>
  <si>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</si>
  <si>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</si>
  <si>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</si>
  <si>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</si>
  <si>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</si>
  <si>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</si>
  <si>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</si>
  <si>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</si>
  <si>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</si>
  <si>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</si>
  <si>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</si>
  <si>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</si>
  <si>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</si>
  <si>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</si>
  <si>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</si>
  <si>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</si>
  <si>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</si>
  <si>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</si>
  <si>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</si>
  <si>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</si>
  <si>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</si>
  <si>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</si>
  <si>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</si>
  <si>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</si>
  <si>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</si>
  <si>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</si>
  <si>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</si>
  <si>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</si>
  <si>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</si>
  <si>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</si>
  <si>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</si>
  <si>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</si>
  <si>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</si>
  <si>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</si>
  <si>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</si>
  <si>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</si>
  <si>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</si>
  <si>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</si>
  <si>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</si>
  <si>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</si>
  <si>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</si>
  <si>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</si>
  <si>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</si>
  <si>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</si>
  <si>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</si>
  <si>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</si>
  <si>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</si>
  <si>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</si>
  <si>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</si>
  <si>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</si>
  <si>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</si>
  <si>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</si>
  <si>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</si>
  <si>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</si>
  <si>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</si>
  <si>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</si>
  <si>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</si>
  <si>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</si>
  <si>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</si>
  <si>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</si>
  <si>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</si>
  <si>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</si>
  <si>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</si>
  <si>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</si>
  <si>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</si>
  <si>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</si>
  <si>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</si>
  <si>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</si>
  <si>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</si>
  <si>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</si>
  <si>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</si>
  <si>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</si>
  <si>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</si>
  <si>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</si>
  <si>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</si>
  <si>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</si>
  <si>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</si>
  <si>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</si>
  <si>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</si>
  <si>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</si>
  <si>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</si>
  <si>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</si>
  <si>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</si>
  <si>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</si>
  <si>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</si>
  <si>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</si>
  <si>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</si>
  <si>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</si>
  <si>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</si>
  <si>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</si>
  <si>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</si>
  <si>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</si>
  <si>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</si>
  <si>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</si>
  <si>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</si>
  <si>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</si>
  <si>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</si>
  <si>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</si>
  <si>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</si>
  <si>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</si>
  <si>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</si>
  <si>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</si>
  <si>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</si>
  <si>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</si>
  <si>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</si>
  <si>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</si>
  <si>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</si>
  <si>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</si>
  <si>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</si>
  <si>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</si>
  <si>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</si>
  <si>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</si>
  <si>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</si>
  <si>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</si>
  <si>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</si>
  <si>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</si>
  <si>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</si>
  <si>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</si>
  <si>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</si>
  <si>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</si>
  <si>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</si>
  <si>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</si>
  <si>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</si>
  <si>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</si>
  <si>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</si>
  <si>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</si>
  <si>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</si>
  <si>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</si>
  <si>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</si>
  <si>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</si>
  <si>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</si>
  <si>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</si>
  <si>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</si>
  <si>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</si>
  <si>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</si>
  <si>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</si>
  <si>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</si>
  <si>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</si>
  <si>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</si>
  <si>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</si>
  <si>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</si>
  <si>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</si>
  <si>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</si>
  <si>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</si>
  <si>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</si>
  <si>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</si>
  <si>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</si>
  <si>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</si>
  <si>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</si>
  <si>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</si>
  <si>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</si>
  <si>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</si>
  <si>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</si>
  <si>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</si>
  <si>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</si>
  <si>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</si>
  <si>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</si>
  <si>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</si>
  <si>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</si>
  <si>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</si>
  <si>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</si>
  <si>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</si>
  <si>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</si>
  <si>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</si>
  <si>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</si>
  <si>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</si>
  <si>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</si>
  <si>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</si>
  <si>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</si>
  <si>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</si>
  <si>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</si>
  <si>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</si>
  <si>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</si>
  <si>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</si>
  <si>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</si>
  <si>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</si>
  <si>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</si>
  <si>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</si>
  <si>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</si>
  <si>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</si>
  <si>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</si>
  <si>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</si>
  <si>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</si>
  <si>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</si>
  <si>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</si>
  <si>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</si>
  <si>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</si>
  <si>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</si>
  <si>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</si>
  <si>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</si>
  <si>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</si>
  <si>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</si>
  <si>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</si>
  <si>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</si>
  <si>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</si>
  <si>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</si>
  <si>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</si>
  <si>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</si>
  <si>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</si>
  <si>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</si>
  <si>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</si>
  <si>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</si>
  <si>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</si>
  <si>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</si>
  <si>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</si>
  <si>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</si>
  <si>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</si>
  <si>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</si>
  <si>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</si>
  <si>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</si>
  <si>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</si>
  <si>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</si>
  <si>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</si>
  <si>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</si>
  <si>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</si>
  <si>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</si>
  <si>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</si>
  <si>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</si>
  <si>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</si>
  <si>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</si>
  <si>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</si>
  <si>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</si>
  <si>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</si>
  <si>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</si>
  <si>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</si>
  <si>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</si>
  <si>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</si>
  <si>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</si>
  <si>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</si>
  <si>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</si>
  <si>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</si>
  <si>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</si>
  <si>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</si>
  <si>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</si>
  <si>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</si>
  <si>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</si>
  <si>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</si>
  <si>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</si>
  <si>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</si>
  <si>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</si>
  <si>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</si>
  <si>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</si>
  <si>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</si>
  <si>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</si>
  <si>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</si>
  <si>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</si>
  <si>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</si>
  <si>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</si>
  <si>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</si>
  <si>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</si>
  <si>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</si>
  <si>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</si>
  <si>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</si>
  <si>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</si>
  <si>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</si>
  <si>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</si>
  <si>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</si>
  <si>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</si>
  <si>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</si>
  <si>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</si>
  <si>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</si>
  <si>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</si>
  <si>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</si>
  <si>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</si>
  <si>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</si>
  <si>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</si>
  <si>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</si>
  <si>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</si>
  <si>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</si>
  <si>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</si>
  <si>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</si>
  <si>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</si>
  <si>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</si>
  <si>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</si>
  <si>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</si>
  <si>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</si>
  <si>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</si>
  <si>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</si>
  <si>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</si>
  <si>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</si>
  <si>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</si>
  <si>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</si>
  <si>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</si>
  <si>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</si>
  <si>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</si>
  <si>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</si>
  <si>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</si>
  <si>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</si>
  <si>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</si>
  <si>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</si>
  <si>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</si>
  <si>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</si>
  <si>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</si>
  <si>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</si>
  <si>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</si>
  <si>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</si>
  <si>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</si>
  <si>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</si>
  <si>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</si>
  <si>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</si>
  <si>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</si>
  <si>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</si>
  <si>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</si>
  <si>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</si>
  <si>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</si>
  <si>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</si>
  <si>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</si>
  <si>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</si>
  <si>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</si>
  <si>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</si>
  <si>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</si>
  <si>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</si>
  <si>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</si>
  <si>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</si>
  <si>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</si>
  <si>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</si>
  <si>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</si>
  <si>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</si>
  <si>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</si>
  <si>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</si>
  <si>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</si>
  <si>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</si>
  <si>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</si>
  <si>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</si>
  <si>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</si>
  <si>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</si>
  <si>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</si>
  <si>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</si>
  <si>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</si>
  <si>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</si>
  <si>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</si>
  <si>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</si>
  <si>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</si>
  <si>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</si>
  <si>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</si>
  <si>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</si>
  <si>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</si>
  <si>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</si>
  <si>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</si>
  <si>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</si>
  <si>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</si>
  <si>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</si>
  <si>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</si>
  <si>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</si>
  <si>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</si>
  <si>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</si>
  <si>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</si>
  <si>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</si>
  <si>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</si>
  <si>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</si>
  <si>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</si>
  <si>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</si>
  <si>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</si>
  <si>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</si>
  <si>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</si>
  <si>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</si>
  <si>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</si>
  <si>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</si>
  <si>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</si>
  <si>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</si>
  <si>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</si>
  <si>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</si>
  <si>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</si>
  <si>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</si>
  <si>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</si>
  <si>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</si>
  <si>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</si>
  <si>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</si>
  <si>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</si>
  <si>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</si>
  <si>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</si>
  <si>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</si>
  <si>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</si>
  <si>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</si>
  <si>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</si>
  <si>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</si>
  <si>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</si>
  <si>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</si>
  <si>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</si>
  <si>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</si>
  <si>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</si>
  <si>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</si>
  <si>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</si>
  <si>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</si>
  <si>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</si>
  <si>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</si>
  <si>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</si>
  <si>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</si>
  <si>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</si>
  <si>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</si>
  <si>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</si>
  <si>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</si>
  <si>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</si>
  <si>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</si>
  <si>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</si>
  <si>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</si>
  <si>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</si>
  <si>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</si>
  <si>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</si>
  <si>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</si>
  <si>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</si>
  <si>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</si>
  <si>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</si>
  <si>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</si>
  <si>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</si>
  <si>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</si>
  <si>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</si>
  <si>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</si>
  <si>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</si>
  <si>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</si>
  <si>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</si>
  <si>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</si>
  <si>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</si>
  <si>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</si>
  <si>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</si>
  <si>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</si>
  <si>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</si>
  <si>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</si>
  <si>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</si>
  <si>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</si>
  <si>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</si>
  <si>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</si>
  <si>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</si>
  <si>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</si>
  <si>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</si>
  <si>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</si>
  <si>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</si>
  <si>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</si>
  <si>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</si>
  <si>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</si>
  <si>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</si>
  <si>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</si>
  <si>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</si>
  <si>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</si>
  <si>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</si>
  <si>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</si>
  <si>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</si>
  <si>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</si>
  <si>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</si>
  <si>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</si>
  <si>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</si>
  <si>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</si>
  <si>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</si>
  <si>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</si>
  <si>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</si>
  <si>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</si>
  <si>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</si>
  <si>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</si>
  <si>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</si>
  <si>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</si>
  <si>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</si>
  <si>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</si>
  <si>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</si>
  <si>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</si>
  <si>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</si>
  <si>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</si>
  <si>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</si>
  <si>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</si>
  <si>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</si>
  <si>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</si>
  <si>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</si>
  <si>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</si>
  <si>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</si>
  <si>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</si>
  <si>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</si>
  <si>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</si>
  <si>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</si>
  <si>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</si>
  <si>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</si>
  <si>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</si>
  <si>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</si>
  <si>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</si>
  <si>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</si>
  <si>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</si>
  <si>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</si>
  <si>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</si>
  <si>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</si>
  <si>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</si>
  <si>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</si>
  <si>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</si>
  <si>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</si>
  <si>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</si>
  <si>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</si>
  <si>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</si>
  <si>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</si>
  <si>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</si>
  <si>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</si>
  <si>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</si>
  <si>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</si>
  <si>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</si>
  <si>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</si>
  <si>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</si>
  <si>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</si>
  <si>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</si>
  <si>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</si>
  <si>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</si>
  <si>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</si>
  <si>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</si>
  <si>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</si>
  <si>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</si>
  <si>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</si>
  <si>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</si>
  <si>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</si>
  <si>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</si>
  <si>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</si>
  <si>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</si>
  <si>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</si>
  <si>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</si>
  <si>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</si>
  <si>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</si>
  <si>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</si>
  <si>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</si>
  <si>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</si>
  <si>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</si>
  <si>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</si>
  <si>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</si>
  <si>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</si>
  <si>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</si>
  <si>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</si>
  <si>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</si>
  <si>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</si>
  <si>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</si>
  <si>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</si>
  <si>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</si>
  <si>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</si>
  <si>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</si>
  <si>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</si>
  <si>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</si>
  <si>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</si>
  <si>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</si>
  <si>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</si>
  <si>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</si>
  <si>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</si>
  <si>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</si>
  <si>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</si>
  <si>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</si>
  <si>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</si>
  <si>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</si>
  <si>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</si>
  <si>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</si>
  <si>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</si>
  <si>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</si>
  <si>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</si>
  <si>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</si>
  <si>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</si>
  <si>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</si>
  <si>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</si>
  <si>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</si>
  <si>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</si>
  <si>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</si>
  <si>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</si>
  <si>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</si>
  <si>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</si>
  <si>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</si>
  <si>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</si>
  <si>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</si>
  <si>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</si>
  <si>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</si>
  <si>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</si>
  <si>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</si>
  <si>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</si>
  <si>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</si>
  <si>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</si>
  <si>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</si>
  <si>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</si>
  <si>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</si>
  <si>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</si>
  <si>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</si>
  <si>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</si>
  <si>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</si>
  <si>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</si>
  <si>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</si>
  <si>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</si>
  <si>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</si>
  <si>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</si>
  <si>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</si>
  <si>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</si>
  <si>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</si>
  <si>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</si>
  <si>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</si>
  <si>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</si>
  <si>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</si>
  <si>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</si>
  <si>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</si>
  <si>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</si>
  <si>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</si>
  <si>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</si>
  <si>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</si>
  <si>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</si>
  <si>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</si>
  <si>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</si>
  <si>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</si>
  <si>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</si>
  <si>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</si>
  <si>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</si>
  <si>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</si>
  <si>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</si>
  <si>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</si>
  <si>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</si>
  <si>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</si>
  <si>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</si>
  <si>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</si>
  <si>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</si>
  <si>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</si>
  <si>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</si>
  <si>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</si>
  <si>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</si>
  <si>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</si>
  <si>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</si>
  <si>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</si>
  <si>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</si>
  <si>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</si>
  <si>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</si>
  <si>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</si>
  <si>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</si>
  <si>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</si>
  <si>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</si>
  <si>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</si>
  <si>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</si>
  <si>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</si>
  <si>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</si>
  <si>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</si>
  <si>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</si>
  <si>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</si>
  <si>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</si>
  <si>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</si>
  <si>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</si>
  <si>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</si>
  <si>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</si>
  <si>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</si>
  <si>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</si>
  <si>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</si>
  <si>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</si>
  <si>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</si>
  <si>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</si>
  <si>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</si>
  <si>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</si>
  <si>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</si>
  <si>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</si>
  <si>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</si>
  <si>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</si>
  <si>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</si>
  <si>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</si>
  <si>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</si>
  <si>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</si>
  <si>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</si>
  <si>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</si>
  <si>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</si>
  <si>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</si>
  <si>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</si>
  <si>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</si>
  <si>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</si>
  <si>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</si>
  <si>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</si>
  <si>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</si>
  <si>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</si>
  <si>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</si>
  <si>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</si>
  <si>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</si>
  <si>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</si>
  <si>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</si>
  <si>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</si>
  <si>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</si>
  <si>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</si>
  <si>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</si>
  <si>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</si>
  <si>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</si>
  <si>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</si>
  <si>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</si>
  <si>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</si>
  <si>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</si>
  <si>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</si>
  <si>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</si>
  <si>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</si>
  <si>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</si>
  <si>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</si>
  <si>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</si>
  <si>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</si>
  <si>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</si>
  <si>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</si>
  <si>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</si>
  <si>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</si>
  <si>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</si>
  <si>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</si>
  <si>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</si>
  <si>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</si>
  <si>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</si>
  <si>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</si>
  <si>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</si>
  <si>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</si>
  <si>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</si>
  <si>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</si>
  <si>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</si>
  <si>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</si>
  <si>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</si>
  <si>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</si>
  <si>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</si>
  <si>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</si>
  <si>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</si>
  <si>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</si>
  <si>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</si>
  <si>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</si>
  <si>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</si>
  <si>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</si>
  <si>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</si>
  <si>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</si>
  <si>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</si>
  <si>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</si>
  <si>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</si>
  <si>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</si>
  <si>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</si>
  <si>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</si>
  <si>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</si>
  <si>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</si>
  <si>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</si>
  <si>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</si>
  <si>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</si>
  <si>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</si>
  <si>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</si>
  <si>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</si>
  <si>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</si>
  <si>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</si>
  <si>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</si>
  <si>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</si>
  <si>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</si>
  <si>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</si>
  <si>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</si>
  <si>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</si>
  <si>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</si>
  <si>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</si>
  <si>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</si>
  <si>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</si>
  <si>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</si>
  <si>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</si>
  <si>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</si>
  <si>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</si>
  <si>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</si>
  <si>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</si>
  <si>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</si>
  <si>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</si>
  <si>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</si>
  <si>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</si>
  <si>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</si>
  <si>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</si>
  <si>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</si>
  <si>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</si>
  <si>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</si>
  <si>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</si>
  <si>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</si>
  <si>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</si>
  <si>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</si>
  <si>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</si>
  <si>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</si>
  <si>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</si>
  <si>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</si>
  <si>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</si>
  <si>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</si>
  <si>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</si>
  <si>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</si>
  <si>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</si>
  <si>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</si>
  <si>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</si>
  <si>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</si>
  <si>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</si>
  <si>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</si>
  <si>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</si>
  <si>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</si>
  <si>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</si>
  <si>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</si>
  <si>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</si>
  <si>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</si>
  <si>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</si>
  <si>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</si>
  <si>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</si>
  <si>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</si>
  <si>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</si>
  <si>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</si>
  <si>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</si>
  <si>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</si>
  <si>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</si>
  <si>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</si>
  <si>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</si>
  <si>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</si>
  <si>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</si>
  <si>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</si>
  <si>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</si>
  <si>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</si>
  <si>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</si>
  <si>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</si>
  <si>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</si>
  <si>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</si>
  <si>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</si>
  <si>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</si>
  <si>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</si>
  <si>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</si>
  <si>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</si>
  <si>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</si>
  <si>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</si>
  <si>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</si>
  <si>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</si>
  <si>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</si>
  <si>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</si>
  <si>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</si>
  <si>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</si>
  <si>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</si>
  <si>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</si>
  <si>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</si>
  <si>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</si>
  <si>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</si>
  <si>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</si>
  <si>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</si>
  <si>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</si>
  <si>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</si>
  <si>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</si>
  <si>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</si>
  <si>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</si>
  <si>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</si>
  <si>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</si>
  <si>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</si>
  <si>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</si>
  <si>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</si>
  <si>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</si>
  <si>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</si>
  <si>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</si>
  <si>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</si>
  <si>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</si>
  <si>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</si>
  <si>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</si>
  <si>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</si>
  <si>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</si>
  <si>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</si>
  <si>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</si>
  <si>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</si>
  <si>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</si>
  <si>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</si>
  <si>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</si>
  <si>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</si>
  <si>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</si>
  <si>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</si>
  <si>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</si>
  <si>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</si>
  <si>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</si>
  <si>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</si>
  <si>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</si>
  <si>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</si>
  <si>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</si>
  <si>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</si>
  <si>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</si>
  <si>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</si>
  <si>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</si>
  <si>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</si>
  <si>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</si>
  <si>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</si>
  <si>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</si>
  <si>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</si>
  <si>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</si>
  <si>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</si>
  <si>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</si>
  <si>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</si>
  <si>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</si>
  <si>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</si>
  <si>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</si>
  <si>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</si>
  <si>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</si>
  <si>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</si>
  <si>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</si>
  <si>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</si>
  <si>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</si>
  <si>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</si>
  <si>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</si>
  <si>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</si>
  <si>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</si>
  <si>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</si>
  <si>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</si>
  <si>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</si>
  <si>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</si>
  <si>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</si>
  <si>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</si>
  <si>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</si>
  <si>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</si>
  <si>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</si>
  <si>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</si>
  <si>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</si>
  <si>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</si>
  <si>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</si>
  <si>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</si>
  <si>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</si>
  <si>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</si>
  <si>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</si>
  <si>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</si>
  <si>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</si>
  <si>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</si>
  <si>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</si>
  <si>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</si>
  <si>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</si>
  <si>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</si>
  <si>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</si>
  <si>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</si>
  <si>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</si>
  <si>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</si>
  <si>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</si>
  <si>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</si>
  <si>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</si>
  <si>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</si>
  <si>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</si>
  <si>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</si>
  <si>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</si>
  <si>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</si>
  <si>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</si>
  <si>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</si>
  <si>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</si>
  <si>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</si>
  <si>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</si>
  <si>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</si>
  <si>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</si>
  <si>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</si>
  <si>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</si>
  <si>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</si>
  <si>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</si>
  <si>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</si>
  <si>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</si>
  <si>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</si>
  <si>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</si>
  <si>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</si>
  <si>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</si>
  <si>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</si>
  <si>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</si>
  <si>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</si>
  <si>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</si>
  <si>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</si>
  <si>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</si>
  <si>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</si>
  <si>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</si>
  <si>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</si>
  <si>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</si>
  <si>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</si>
  <si>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</si>
  <si>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</si>
  <si>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</si>
  <si>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</si>
  <si>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</si>
  <si>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</si>
  <si>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</si>
  <si>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</si>
  <si>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</si>
  <si>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</si>
  <si>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</si>
  <si>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</si>
  <si>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</si>
  <si>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</si>
  <si>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</si>
  <si>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</si>
  <si>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</si>
  <si>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</si>
  <si>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</si>
  <si>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</si>
  <si>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</si>
  <si>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</si>
  <si>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</si>
  <si>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</si>
  <si>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</si>
  <si>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</si>
  <si>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</si>
  <si>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</si>
  <si>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</si>
  <si>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</si>
  <si>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</si>
  <si>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</si>
  <si>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</si>
  <si>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</si>
  <si>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</si>
  <si>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</si>
  <si>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</si>
  <si>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</si>
  <si>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</si>
  <si>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</si>
  <si>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</si>
  <si>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</si>
  <si>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</si>
  <si>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</si>
  <si>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</si>
  <si>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</si>
  <si>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</si>
  <si>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</si>
  <si>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</si>
  <si>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</si>
  <si>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</si>
  <si>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</si>
  <si>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</si>
  <si>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</si>
  <si>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</si>
  <si>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</si>
  <si>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</si>
  <si>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</si>
  <si>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</si>
  <si>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</si>
  <si>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</si>
  <si>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</si>
  <si>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</si>
  <si>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</si>
  <si>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</si>
  <si>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</si>
  <si>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</si>
  <si>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</si>
  <si>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</si>
  <si>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</si>
  <si>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</si>
  <si>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</si>
  <si>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</si>
  <si>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</si>
  <si>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</si>
  <si>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</si>
  <si>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</si>
  <si>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</si>
  <si>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</si>
  <si>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</si>
  <si>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</si>
  <si>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</si>
  <si>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</si>
  <si>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</si>
  <si>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</si>
  <si>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</si>
  <si>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</si>
  <si>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</si>
  <si>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</si>
  <si>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</si>
  <si>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</si>
  <si>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</si>
  <si>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</si>
  <si>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</si>
  <si>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</si>
  <si>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</si>
  <si>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</si>
  <si>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</si>
  <si>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</si>
  <si>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</si>
  <si>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</si>
  <si>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</si>
  <si>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</si>
  <si>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</si>
  <si>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</si>
  <si>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</si>
  <si>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</si>
  <si>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</si>
  <si>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</si>
  <si>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</si>
  <si>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</si>
  <si>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</si>
  <si>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</si>
  <si>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</si>
  <si>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</si>
  <si>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</si>
  <si>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</si>
  <si>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</si>
  <si>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</si>
  <si>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</si>
  <si>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</si>
  <si>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</si>
  <si>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</si>
  <si>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</si>
  <si>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</si>
  <si>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</si>
  <si>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</si>
  <si>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</si>
  <si>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</si>
  <si>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</si>
  <si>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</si>
  <si>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</si>
  <si>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</si>
  <si>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</si>
  <si>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</si>
  <si>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</si>
  <si>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</si>
  <si>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</si>
  <si>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</si>
  <si>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</si>
  <si>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</si>
  <si>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</si>
  <si>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</si>
  <si>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</si>
  <si>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</si>
  <si>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</si>
  <si>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</si>
  <si>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</si>
  <si>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</si>
  <si>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</si>
  <si>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</si>
  <si>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</si>
  <si>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</si>
  <si>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</si>
  <si>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</si>
  <si>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</si>
  <si>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</si>
  <si>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</si>
  <si>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</si>
  <si>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</si>
  <si>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</si>
  <si>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</si>
  <si>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</si>
  <si>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</si>
  <si>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</si>
  <si>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</si>
  <si>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</si>
  <si>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</si>
  <si>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</si>
  <si>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</si>
  <si>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</si>
  <si>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</si>
  <si>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</si>
  <si>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</si>
  <si>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</si>
  <si>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</si>
  <si>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</si>
  <si>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</si>
  <si>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</si>
  <si>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</si>
  <si>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</si>
  <si>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</si>
  <si>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</si>
  <si>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</si>
  <si>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</si>
  <si>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</si>
  <si>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</si>
  <si>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</si>
  <si>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</si>
  <si>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</si>
  <si>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</si>
  <si>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</si>
  <si>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</si>
  <si>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</si>
  <si>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</si>
  <si>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</si>
  <si>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</si>
  <si>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</si>
  <si>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</si>
  <si>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</si>
  <si>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</si>
  <si>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</si>
  <si>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</si>
  <si>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</si>
  <si>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</si>
  <si>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</si>
  <si>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</si>
  <si>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</si>
  <si>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</si>
  <si>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</si>
  <si>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</si>
  <si>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</si>
  <si>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</si>
  <si>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</si>
  <si>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</si>
  <si>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</si>
  <si>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</si>
  <si>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</si>
  <si>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</si>
  <si>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</si>
  <si>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</si>
  <si>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</si>
  <si>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</si>
  <si>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</si>
  <si>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</si>
  <si>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</si>
  <si>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</si>
  <si>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</si>
  <si>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</si>
  <si>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</si>
  <si>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</si>
  <si>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</si>
  <si>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</si>
  <si>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</si>
  <si>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</si>
  <si>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</si>
  <si>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</si>
  <si>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</si>
  <si>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</si>
  <si>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</si>
  <si>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</si>
  <si>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</si>
  <si>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</si>
  <si>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</si>
  <si>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</si>
  <si>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</si>
  <si>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</si>
  <si>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</si>
  <si>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</si>
  <si>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</si>
  <si>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</si>
  <si>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</si>
  <si>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</si>
  <si>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</si>
  <si>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</si>
  <si>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</si>
  <si>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</si>
  <si>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</si>
  <si>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</si>
  <si>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</si>
  <si>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</si>
  <si>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</si>
  <si>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</si>
  <si>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</si>
  <si>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</si>
  <si>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</si>
  <si>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</si>
  <si>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</si>
  <si>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</si>
  <si>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</si>
  <si>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</si>
  <si>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</si>
  <si>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</si>
  <si>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</si>
  <si>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</si>
  <si>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</si>
  <si>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</si>
  <si>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</si>
  <si>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</si>
  <si>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</si>
  <si>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</si>
  <si>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</si>
  <si>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</si>
  <si>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</si>
  <si>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</si>
  <si>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</si>
  <si>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</si>
  <si>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</si>
  <si>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</si>
  <si>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</si>
  <si>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</si>
  <si>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</si>
  <si>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</si>
  <si>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</si>
  <si>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</si>
  <si>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</si>
  <si>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</si>
  <si>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</si>
  <si>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</si>
  <si>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</si>
  <si>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</si>
  <si>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</si>
  <si>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</si>
  <si>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</si>
  <si>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</si>
  <si>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</si>
  <si>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</si>
  <si>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</si>
  <si>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</si>
  <si>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</si>
  <si>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</si>
  <si>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</si>
  <si>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</si>
  <si>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</si>
  <si>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</si>
  <si>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</si>
  <si>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</si>
  <si>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</si>
  <si>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</si>
  <si>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</si>
  <si>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</si>
  <si>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</si>
  <si>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</si>
  <si>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</si>
  <si>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</si>
  <si>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</si>
  <si>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</si>
  <si>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</si>
  <si>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</si>
  <si>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</si>
  <si>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</si>
  <si>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</si>
  <si>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</si>
  <si>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</si>
  <si>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</si>
  <si>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</si>
  <si>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</si>
  <si>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</si>
  <si>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</si>
  <si>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</si>
  <si>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</si>
  <si>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</si>
  <si>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</si>
  <si>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</si>
  <si>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</si>
  <si>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</si>
  <si>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</si>
  <si>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</si>
  <si>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</si>
  <si>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</si>
  <si>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</si>
  <si>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</si>
  <si>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</si>
  <si>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</si>
  <si>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</si>
  <si>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</si>
  <si>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</si>
  <si>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</si>
  <si>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</si>
  <si>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</si>
  <si>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</si>
  <si>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</si>
  <si>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</si>
  <si>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</si>
  <si>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</si>
  <si>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</si>
  <si>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</si>
  <si>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</si>
  <si>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</si>
  <si>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</si>
  <si>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</si>
  <si>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</si>
  <si>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</si>
  <si>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</si>
  <si>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</si>
  <si>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</si>
  <si>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</si>
  <si>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</si>
  <si>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</si>
  <si>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</si>
  <si>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</si>
  <si>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</si>
  <si>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</si>
  <si>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</si>
  <si>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</si>
  <si>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</si>
  <si>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</si>
  <si>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</si>
  <si>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</si>
  <si>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</si>
  <si>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</si>
  <si>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</si>
  <si>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</si>
  <si>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</si>
  <si>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</si>
  <si>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</si>
  <si>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</si>
  <si>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</si>
  <si>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</si>
  <si>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</si>
  <si>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</si>
  <si>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</si>
  <si>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</si>
  <si>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</si>
  <si>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</si>
  <si>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</si>
  <si>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</si>
  <si>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</si>
  <si>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</si>
  <si>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</si>
  <si>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</si>
  <si>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</si>
  <si>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</si>
  <si>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</si>
  <si>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</si>
  <si>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</si>
  <si>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</si>
  <si>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</si>
  <si>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</si>
  <si>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</si>
  <si>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</si>
  <si>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</si>
  <si>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</si>
  <si>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</si>
  <si>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</si>
  <si>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</si>
  <si>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</si>
  <si>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</si>
  <si>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</si>
  <si>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</si>
  <si>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</si>
  <si>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</si>
  <si>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</si>
  <si>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</si>
  <si>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</si>
  <si>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</si>
  <si>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</si>
  <si>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</si>
  <si>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</si>
  <si>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</si>
  <si>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</si>
  <si>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</si>
  <si>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</si>
  <si>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</si>
  <si>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</si>
  <si>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</si>
  <si>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</si>
  <si>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</si>
  <si>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</si>
  <si>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</si>
  <si>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</si>
  <si>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</si>
  <si>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</si>
  <si>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</si>
  <si>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</si>
  <si>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</si>
  <si>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</si>
  <si>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</si>
  <si>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</si>
  <si>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</si>
  <si>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</si>
  <si>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</si>
  <si>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</si>
  <si>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</si>
  <si>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</si>
  <si>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</si>
  <si>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</si>
  <si>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</si>
  <si>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</si>
  <si>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</si>
  <si>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</si>
  <si>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</si>
  <si>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</si>
  <si>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</si>
  <si>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</si>
  <si>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</si>
  <si>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</si>
  <si>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</si>
  <si>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</si>
  <si>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</si>
  <si>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</si>
  <si>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</si>
  <si>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</si>
  <si>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</si>
  <si>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</si>
  <si>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</si>
  <si>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</si>
  <si>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</si>
  <si>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</si>
  <si>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</si>
  <si>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</si>
  <si>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</si>
  <si>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</si>
  <si>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</si>
  <si>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</si>
  <si>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</si>
  <si>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</si>
  <si>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</si>
  <si>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</si>
  <si>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</si>
  <si>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</si>
  <si>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</si>
  <si>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</si>
  <si>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</si>
  <si>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</si>
  <si>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</si>
  <si>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</si>
  <si>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</si>
  <si>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</si>
  <si>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</si>
  <si>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</si>
  <si>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</si>
  <si>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</si>
  <si>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</si>
  <si>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</si>
  <si>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</si>
  <si>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</si>
  <si>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</si>
  <si>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</si>
  <si>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</si>
  <si>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</si>
  <si>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</si>
  <si>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</si>
  <si>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</si>
  <si>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</si>
  <si>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</si>
  <si>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</si>
  <si>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</si>
  <si>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</si>
  <si>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</si>
  <si>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</si>
  <si>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</si>
  <si>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</si>
  <si>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</si>
  <si>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</si>
  <si>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</si>
  <si>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</si>
  <si>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</si>
  <si>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</si>
  <si>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</si>
  <si>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</si>
  <si>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</si>
  <si>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</si>
  <si>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</si>
  <si>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</si>
  <si>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</si>
  <si>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</si>
  <si>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</si>
  <si>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</si>
  <si>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</si>
  <si>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</si>
  <si>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</si>
  <si>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</si>
  <si>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</si>
  <si>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</si>
  <si>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</si>
  <si>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</si>
  <si>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</si>
  <si>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</si>
  <si>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</si>
  <si>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</si>
  <si>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</si>
  <si>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</si>
  <si>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</si>
  <si>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</si>
  <si>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</si>
  <si>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</si>
  <si>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</si>
  <si>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</si>
  <si>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</si>
  <si>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</si>
  <si>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</si>
  <si>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</si>
  <si>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</si>
  <si>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</si>
  <si>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</si>
  <si>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</si>
  <si>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</si>
  <si>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</si>
  <si>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</si>
  <si>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</si>
  <si>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</si>
  <si>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</si>
  <si>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</si>
  <si>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</si>
  <si>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</si>
  <si>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</si>
  <si>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</si>
  <si>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</si>
  <si>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</si>
  <si>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</si>
  <si>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</si>
  <si>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</si>
  <si>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</si>
  <si>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</si>
  <si>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</si>
  <si>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</si>
  <si>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</si>
  <si>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</si>
  <si>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</si>
  <si>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</si>
  <si>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</si>
  <si>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</si>
  <si>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</si>
  <si>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</si>
  <si>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</si>
  <si>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</si>
  <si>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</si>
  <si>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</si>
  <si>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</si>
  <si>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</si>
  <si>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</si>
  <si>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</si>
  <si>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</si>
  <si>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</si>
  <si>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</si>
  <si>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</si>
  <si>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</si>
  <si>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</si>
  <si>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</si>
  <si>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</si>
  <si>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</si>
  <si>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</si>
  <si>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</si>
  <si>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</si>
  <si>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</si>
  <si>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</si>
  <si>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</si>
  <si>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</si>
  <si>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</si>
  <si>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</si>
  <si>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</si>
  <si>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</si>
  <si>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</si>
  <si>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</si>
  <si>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</si>
  <si>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</si>
  <si>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</si>
  <si>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</si>
  <si>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</si>
  <si>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</si>
  <si>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</si>
  <si>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</si>
  <si>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</si>
  <si>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</si>
  <si>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</si>
  <si>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</si>
  <si>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</si>
  <si>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</si>
  <si>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</si>
  <si>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</si>
  <si>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</si>
  <si>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</si>
  <si>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</si>
  <si>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</si>
  <si>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</si>
  <si>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</si>
  <si>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</si>
  <si>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</si>
  <si>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</si>
  <si>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</si>
  <si>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</si>
  <si>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</si>
  <si>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</si>
  <si>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</si>
  <si>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</si>
  <si>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</si>
  <si>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</si>
  <si>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</si>
  <si>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</si>
  <si>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</si>
  <si>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</si>
  <si>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</si>
  <si>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</si>
  <si>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</si>
  <si>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</si>
  <si>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</si>
  <si>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</si>
  <si>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</si>
  <si>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</si>
  <si>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</si>
  <si>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</si>
  <si>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</si>
  <si>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</si>
  <si>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</si>
  <si>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</si>
  <si>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</si>
  <si>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</si>
  <si>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</si>
  <si>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</si>
  <si>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</si>
  <si>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</si>
  <si>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</si>
  <si>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</si>
  <si>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</si>
  <si>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</si>
  <si>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</si>
  <si>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</si>
  <si>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</si>
  <si>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</si>
  <si>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</si>
  <si>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</si>
  <si>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</si>
  <si>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</si>
  <si>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</si>
  <si>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</si>
  <si>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</si>
  <si>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</si>
  <si>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</si>
  <si>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</si>
  <si>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</si>
  <si>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</si>
  <si>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</si>
  <si>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</si>
  <si>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</si>
  <si>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</si>
  <si>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</si>
  <si>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</si>
  <si>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</si>
  <si>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</si>
  <si>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</si>
  <si>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</si>
  <si>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</si>
  <si>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</si>
  <si>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</si>
  <si>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</si>
  <si>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</si>
  <si>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</si>
  <si>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</si>
  <si>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</si>
  <si>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</si>
  <si>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</si>
  <si>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</si>
  <si>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</si>
  <si>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</si>
  <si>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</si>
  <si>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</si>
  <si>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</si>
  <si>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</si>
  <si>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</si>
  <si>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</si>
  <si>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</si>
  <si>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</si>
  <si>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</si>
  <si>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</si>
  <si>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</si>
  <si>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</si>
  <si>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</si>
  <si>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</si>
  <si>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</si>
  <si>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</si>
  <si>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</si>
  <si>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</si>
  <si>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</si>
  <si>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</si>
  <si>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</si>
  <si>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</si>
  <si>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</si>
  <si>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</si>
  <si>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</si>
  <si>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</si>
  <si>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</si>
  <si>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</si>
  <si>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</si>
  <si>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</si>
  <si>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</si>
  <si>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</si>
  <si>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</si>
  <si>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</si>
  <si>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</si>
  <si>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</si>
  <si>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</si>
  <si>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</si>
  <si>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</si>
  <si>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</si>
  <si>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</si>
  <si>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</si>
  <si>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</si>
  <si>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</si>
  <si>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</si>
  <si>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</si>
  <si>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</si>
  <si>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</si>
  <si>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</si>
  <si>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</si>
  <si>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</si>
  <si>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</si>
  <si>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</si>
  <si>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</si>
  <si>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</si>
  <si>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</si>
  <si>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</si>
  <si>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</si>
  <si>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</si>
  <si>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</si>
  <si>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</si>
  <si>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</si>
  <si>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</si>
  <si>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</si>
  <si>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</si>
  <si>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</si>
  <si>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</si>
  <si>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</si>
  <si>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</si>
  <si>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</si>
  <si>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</si>
  <si>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</si>
  <si>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</si>
  <si>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</si>
  <si>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</si>
  <si>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</si>
  <si>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</si>
  <si>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</si>
  <si>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</si>
  <si>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</si>
  <si>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</si>
  <si>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</si>
  <si>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</si>
  <si>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</si>
  <si>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</si>
  <si>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</si>
  <si>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</si>
  <si>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</si>
  <si>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</si>
  <si>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</si>
  <si>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</si>
  <si>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</si>
  <si>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</si>
  <si>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</si>
  <si>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</si>
  <si>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</si>
  <si>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</si>
  <si>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</si>
  <si>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</si>
  <si>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</si>
  <si>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</si>
  <si>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</si>
  <si>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</si>
  <si>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</si>
  <si>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</si>
  <si>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</si>
  <si>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</si>
  <si>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</si>
  <si>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</si>
  <si>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</si>
  <si>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</si>
  <si>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</si>
  <si>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</si>
  <si>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</si>
  <si>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</si>
  <si>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</si>
  <si>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</si>
  <si>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</si>
  <si>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</si>
  <si>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</si>
  <si>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</si>
  <si>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</si>
  <si>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</si>
  <si>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</si>
  <si>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</si>
  <si>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</si>
  <si>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</si>
  <si>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</si>
  <si>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</si>
  <si>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</si>
  <si>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</si>
  <si>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</si>
  <si>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</si>
  <si>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</si>
  <si>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</si>
  <si>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</si>
  <si>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</si>
  <si>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</si>
  <si>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</si>
  <si>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</si>
  <si>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</si>
  <si>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</si>
  <si>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</si>
  <si>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</si>
  <si>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</si>
  <si>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</si>
  <si>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</si>
  <si>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</si>
  <si>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</si>
  <si>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</si>
  <si>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</si>
  <si>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</si>
  <si>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</si>
  <si>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</si>
  <si>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</si>
  <si>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</si>
  <si>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</si>
  <si>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</si>
  <si>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</si>
  <si>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</si>
  <si>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</si>
  <si>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</si>
  <si>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</si>
  <si>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</si>
  <si>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</si>
  <si>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</si>
  <si>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</si>
  <si>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</si>
  <si>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</si>
  <si>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</si>
  <si>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</si>
  <si>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</si>
  <si>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</si>
  <si>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</si>
  <si>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</si>
  <si>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</si>
  <si>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</si>
  <si>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</si>
  <si>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</si>
  <si>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</si>
  <si>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</si>
  <si>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</si>
  <si>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</si>
  <si>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</si>
  <si>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</si>
  <si>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</si>
  <si>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</si>
  <si>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</si>
  <si>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</si>
  <si>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</si>
  <si>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</si>
  <si>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</si>
  <si>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</si>
  <si>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</si>
  <si>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</si>
  <si>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</si>
  <si>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</si>
  <si>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</si>
  <si>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</si>
  <si>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</si>
  <si>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</si>
  <si>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</si>
  <si>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</si>
  <si>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</si>
  <si>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</si>
  <si>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</si>
  <si>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</si>
  <si>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</si>
  <si>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</si>
  <si>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</si>
  <si>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</si>
  <si>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</si>
  <si>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</si>
  <si>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</si>
  <si>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</si>
  <si>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</si>
  <si>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</si>
  <si>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</si>
  <si>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</si>
  <si>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</si>
  <si>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</si>
  <si>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</si>
  <si>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</si>
  <si>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</si>
  <si>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</si>
  <si>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</si>
  <si>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</si>
  <si>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</si>
  <si>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</si>
  <si>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</si>
  <si>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</si>
  <si>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</si>
  <si>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</si>
  <si>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</si>
  <si>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</si>
  <si>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</si>
  <si>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</si>
  <si>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</si>
  <si>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</si>
  <si>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</si>
  <si>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</si>
  <si>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</si>
  <si>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</si>
  <si>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</si>
  <si>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</si>
  <si>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</si>
  <si>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</si>
  <si>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</si>
  <si>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</si>
  <si>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</si>
  <si>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</si>
  <si>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</si>
  <si>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</si>
  <si>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</si>
  <si>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</si>
  <si>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</si>
  <si>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</si>
  <si>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</si>
  <si>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</si>
  <si>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</si>
  <si>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</si>
  <si>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</si>
  <si>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</si>
  <si>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</si>
  <si>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</si>
  <si>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</si>
  <si>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</si>
  <si>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</si>
  <si>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</si>
  <si>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</si>
  <si>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</si>
  <si>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</si>
  <si>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</si>
  <si>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</si>
  <si>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</si>
  <si>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</si>
  <si>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</si>
  <si>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</si>
  <si>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</si>
  <si>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</si>
  <si>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01/08/2024</t>
  </si>
  <si>
    <t>Reporting Date: 26/08/2024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</si>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</sst>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94" sqref="A94"/>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F5" sqref="F5"/>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2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Normal="80" zoomScaleSheetLayoutView="100" workbookViewId="0">
      <selection activeCell="F6" sqref="F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D6" sqref="D6"/>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AF45" sqref="AF45"/>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Normal="80" zoomScaleSheetLayoutView="100" workbookViewId="0">
      <selection activeCell="I7" sqref="I7"/>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zoomScaleNormal="80" zoomScaleSheetLayoutView="100" workbookViewId="0">
      <selection activeCell="C355" sqref="C35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45504</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1795.99413878</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9.7329425853333346E-2</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295.99413877999996</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1795.99413878</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1795.99413878</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19.153973000000001</v>
      </c>
      <c r="D66" s="110">
        <v>10.422043403375083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1.3242113799999999</v>
      </c>
      <c r="D70" s="106">
        <v>1.3591895000000001</v>
      </c>
      <c r="E70" s="21"/>
      <c r="F70" s="113">
        <f t="shared" ref="F70:F76" si="1">IF($C$77=0,"",IF(C70="[for completion]","",C70/$C$77))</f>
        <v>7.373138650104519E-4</v>
      </c>
      <c r="G70" s="113">
        <f t="shared" ref="G70:G76" si="2">IF($D$66="ND2","ND2",IF(OR(D70="ND2",D70=""),"",D70/$D$77))</f>
        <v>7.5678949649762395E-4</v>
      </c>
      <c r="H70" s="23"/>
      <c r="L70" s="23"/>
      <c r="M70" s="23"/>
      <c r="N70" s="55"/>
    </row>
    <row r="71" spans="1:14" x14ac:dyDescent="0.25">
      <c r="A71" s="25" t="s">
        <v>106</v>
      </c>
      <c r="B71" s="21" t="s">
        <v>1452</v>
      </c>
      <c r="C71" s="106">
        <v>3.4123225700000002</v>
      </c>
      <c r="D71" s="106">
        <v>4.0481894599999997</v>
      </c>
      <c r="E71" s="21"/>
      <c r="F71" s="113">
        <f t="shared" si="1"/>
        <v>1.8999630880298722E-3</v>
      </c>
      <c r="G71" s="113">
        <f t="shared" si="2"/>
        <v>2.2540103960193834E-3</v>
      </c>
      <c r="H71" s="23"/>
      <c r="L71" s="23"/>
      <c r="M71" s="23"/>
      <c r="N71" s="55"/>
    </row>
    <row r="72" spans="1:14" x14ac:dyDescent="0.25">
      <c r="A72" s="25" t="s">
        <v>107</v>
      </c>
      <c r="B72" s="21" t="s">
        <v>1453</v>
      </c>
      <c r="C72" s="106">
        <v>8.0294841899999998</v>
      </c>
      <c r="D72" s="106">
        <v>13.533192140000001</v>
      </c>
      <c r="E72" s="21"/>
      <c r="F72" s="113">
        <f t="shared" si="1"/>
        <v>4.4707741615762414E-3</v>
      </c>
      <c r="G72" s="113">
        <f t="shared" si="2"/>
        <v>7.5352095242320529E-3</v>
      </c>
      <c r="H72" s="23"/>
      <c r="L72" s="23"/>
      <c r="M72" s="23"/>
      <c r="N72" s="55"/>
    </row>
    <row r="73" spans="1:14" x14ac:dyDescent="0.25">
      <c r="A73" s="25" t="s">
        <v>108</v>
      </c>
      <c r="B73" s="21" t="s">
        <v>1454</v>
      </c>
      <c r="C73" s="106">
        <v>15.687637219999999</v>
      </c>
      <c r="D73" s="106">
        <v>18.758972849999999</v>
      </c>
      <c r="E73" s="21"/>
      <c r="F73" s="113">
        <f t="shared" si="1"/>
        <v>8.7347931049799772E-3</v>
      </c>
      <c r="G73" s="113">
        <f t="shared" si="2"/>
        <v>1.0444896475409865E-2</v>
      </c>
      <c r="H73" s="23"/>
      <c r="L73" s="23"/>
      <c r="M73" s="23"/>
      <c r="N73" s="55"/>
    </row>
    <row r="74" spans="1:14" x14ac:dyDescent="0.25">
      <c r="A74" s="25" t="s">
        <v>109</v>
      </c>
      <c r="B74" s="21" t="s">
        <v>1455</v>
      </c>
      <c r="C74" s="106">
        <v>12.623796799999999</v>
      </c>
      <c r="D74" s="106">
        <v>29.624297339999998</v>
      </c>
      <c r="E74" s="21"/>
      <c r="F74" s="113">
        <f t="shared" si="1"/>
        <v>7.0288630276795954E-3</v>
      </c>
      <c r="G74" s="113">
        <f t="shared" si="2"/>
        <v>1.6494651458118605E-2</v>
      </c>
      <c r="H74" s="23"/>
      <c r="L74" s="23"/>
      <c r="M74" s="23"/>
      <c r="N74" s="55"/>
    </row>
    <row r="75" spans="1:14" x14ac:dyDescent="0.25">
      <c r="A75" s="25" t="s">
        <v>110</v>
      </c>
      <c r="B75" s="21" t="s">
        <v>1456</v>
      </c>
      <c r="C75" s="106">
        <v>177.00917081</v>
      </c>
      <c r="D75" s="106">
        <v>938.47921925000003</v>
      </c>
      <c r="E75" s="21"/>
      <c r="F75" s="113">
        <f t="shared" si="1"/>
        <v>9.8557766413558817E-2</v>
      </c>
      <c r="G75" s="113">
        <f t="shared" si="2"/>
        <v>0.52254024608760641</v>
      </c>
      <c r="H75" s="23"/>
      <c r="L75" s="23"/>
      <c r="M75" s="23"/>
      <c r="N75" s="55"/>
    </row>
    <row r="76" spans="1:14" x14ac:dyDescent="0.25">
      <c r="A76" s="25" t="s">
        <v>111</v>
      </c>
      <c r="B76" s="21" t="s">
        <v>1457</v>
      </c>
      <c r="C76" s="106">
        <v>1577.9075158100002</v>
      </c>
      <c r="D76" s="106">
        <v>790.19107824000014</v>
      </c>
      <c r="E76" s="21"/>
      <c r="F76" s="113">
        <f t="shared" si="1"/>
        <v>0.87857052633916499</v>
      </c>
      <c r="G76" s="113">
        <f t="shared" si="2"/>
        <v>0.43997419656211606</v>
      </c>
      <c r="H76" s="23"/>
      <c r="L76" s="23"/>
      <c r="M76" s="23"/>
      <c r="N76" s="55"/>
    </row>
    <row r="77" spans="1:14" x14ac:dyDescent="0.25">
      <c r="A77" s="25" t="s">
        <v>112</v>
      </c>
      <c r="B77" s="59" t="s">
        <v>91</v>
      </c>
      <c r="C77" s="108">
        <f>SUM(C70:C76)</f>
        <v>1795.9941387800002</v>
      </c>
      <c r="D77" s="108">
        <f>SUM(D70:D76)</f>
        <v>1795.9941387800002</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0.68628564999999997</v>
      </c>
      <c r="D79" s="108" t="str">
        <f>IF($D$66="ND2","ND2","")</f>
        <v/>
      </c>
      <c r="E79" s="42"/>
      <c r="F79" s="113">
        <f>IF($C$77=0,"",IF(C79="","",C79/$C$77))</f>
        <v>3.8212020584108729E-4</v>
      </c>
      <c r="G79" s="113" t="str">
        <f>IF($D$66="ND2","ND2",IF(OR(D79="ND2",D79=""),"",D79/$D$77))</f>
        <v/>
      </c>
      <c r="H79" s="23"/>
      <c r="L79" s="23"/>
      <c r="M79" s="23"/>
      <c r="N79" s="55"/>
    </row>
    <row r="80" spans="1:14" outlineLevel="1" x14ac:dyDescent="0.25">
      <c r="A80" s="25" t="s">
        <v>117</v>
      </c>
      <c r="B80" s="60" t="s">
        <v>118</v>
      </c>
      <c r="C80" s="108">
        <v>0.63792572999999997</v>
      </c>
      <c r="D80" s="108" t="str">
        <f>IF($D$66="ND2","ND2","")</f>
        <v/>
      </c>
      <c r="E80" s="42"/>
      <c r="F80" s="113">
        <f>IF($C$77=0,"",IF(C80="","",C80/$C$77))</f>
        <v>3.5519365916936467E-4</v>
      </c>
      <c r="G80" s="113" t="str">
        <f>IF($D$66="ND2","ND2",IF(OR(D80="ND2",D80=""),"",D80/$D$77))</f>
        <v/>
      </c>
      <c r="H80" s="23"/>
      <c r="L80" s="23"/>
      <c r="M80" s="23"/>
      <c r="N80" s="55"/>
    </row>
    <row r="81" spans="1:14" outlineLevel="1" x14ac:dyDescent="0.25">
      <c r="A81" s="25" t="s">
        <v>119</v>
      </c>
      <c r="B81" s="60" t="s">
        <v>120</v>
      </c>
      <c r="C81" s="108">
        <v>0.93300126999999999</v>
      </c>
      <c r="D81" s="108" t="str">
        <f>IF($D$66="ND2","ND2","")</f>
        <v/>
      </c>
      <c r="E81" s="42"/>
      <c r="F81" s="113">
        <f>IF($C$77=0,"",IF(C81="","",C81/$C$77))</f>
        <v>5.1949015303233556E-4</v>
      </c>
      <c r="G81" s="113" t="str">
        <f>IF($D$66="ND2","ND2",IF(OR(D81="ND2",D81=""),"",D81/$D$77))</f>
        <v/>
      </c>
      <c r="H81" s="23"/>
      <c r="L81" s="23"/>
      <c r="M81" s="23"/>
      <c r="N81" s="55"/>
    </row>
    <row r="82" spans="1:14" outlineLevel="1" x14ac:dyDescent="0.25">
      <c r="A82" s="25" t="s">
        <v>121</v>
      </c>
      <c r="B82" s="60" t="s">
        <v>122</v>
      </c>
      <c r="C82" s="108">
        <v>2.4793213000000001</v>
      </c>
      <c r="D82" s="108" t="str">
        <f>IF($D$66="ND2","ND2","")</f>
        <v/>
      </c>
      <c r="E82" s="42"/>
      <c r="F82" s="113">
        <f>IF($C$77=0,"",IF(C82="","",C82/$C$77))</f>
        <v>1.3804729349975366E-3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1.5277000000000001</v>
      </c>
      <c r="D89" s="110">
        <v>1.5277000000000001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v>500</v>
      </c>
      <c r="D95" s="106" t="str">
        <f t="shared" si="3"/>
        <v/>
      </c>
      <c r="E95" s="21"/>
      <c r="F95" s="113">
        <f t="shared" si="4"/>
        <v>0.33333333333333331</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v>500</v>
      </c>
      <c r="D102" s="108" t="str">
        <f>IF($D$89="ND2","ND2","")</f>
        <v/>
      </c>
      <c r="E102" s="42"/>
      <c r="F102" s="113">
        <f>IF($C$100=0,"",IF(C102="","",IF(C102="","",C102/$C$100)))</f>
        <v>0.33333333333333331</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v>500</v>
      </c>
      <c r="D104" s="108" t="str">
        <f>IF($D$89="ND2","ND2","")</f>
        <v/>
      </c>
      <c r="E104" s="42"/>
      <c r="F104" s="113">
        <f>IF($C$100=0,"",IF(C104="","",IF(C104="","",C104/$C$100)))</f>
        <v>0.33333333333333331</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1795.99413878</v>
      </c>
      <c r="D112" s="106">
        <v>1795.99413878</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1795.99413878</v>
      </c>
      <c r="D130" s="106">
        <f>SUM(D112:D129)</f>
        <v>1795.99413878</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7.3851762799999996</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7.3851762799999996</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7.3851762799999996</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7.3851762799999996</v>
      </c>
      <c r="E207" s="53"/>
      <c r="F207" s="113">
        <f>SUM(F193:F196)</f>
        <v>1</v>
      </c>
      <c r="G207" s="53"/>
      <c r="H207" s="23"/>
      <c r="L207" s="23"/>
      <c r="M207" s="23"/>
      <c r="N207" s="55"/>
    </row>
    <row r="208" spans="1:14" x14ac:dyDescent="0.25">
      <c r="A208" s="25" t="s">
        <v>272</v>
      </c>
      <c r="B208" s="59" t="s">
        <v>91</v>
      </c>
      <c r="C208" s="108">
        <f>SUM(C193:C206)</f>
        <v>7.3851762799999996</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AAFB4C40-B0F6-474C-8443-572E858B9375}"/>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Normal="80" zoomScaleSheetLayoutView="100" workbookViewId="0">
      <selection activeCell="C537" sqref="C537"/>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1795.99413878</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1795.99413878</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10738</v>
      </c>
      <c r="D28" s="107" t="str">
        <f>IF(C28="","","ND2")</f>
        <v>ND2</v>
      </c>
      <c r="F28" s="107">
        <f>IF(C28=0,"",IF(C28="","",C28))</f>
        <v>10738</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4.5999999999999999E-3</v>
      </c>
      <c r="D36" s="101" t="str">
        <f>IF(C36="","","ND2")</f>
        <v>ND2</v>
      </c>
      <c r="E36" s="121"/>
      <c r="F36" s="101">
        <f>IF(C36=0,"",C36)</f>
        <v>4.5999999999999999E-3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3.7653829999999999E-2</v>
      </c>
      <c r="D99" s="101" t="str">
        <f t="shared" ref="D99:D111" si="1">IF(C99="","","ND2")</f>
        <v>ND2</v>
      </c>
      <c r="E99" s="101"/>
      <c r="F99" s="101">
        <f t="shared" ref="F99:F111" si="2">IF(C99="","",C99)</f>
        <v>3.7653829999999999E-2</v>
      </c>
      <c r="G99" s="25"/>
    </row>
    <row r="100" spans="1:7" x14ac:dyDescent="0.25">
      <c r="A100" s="25" t="s">
        <v>513</v>
      </c>
      <c r="B100" s="42" t="s">
        <v>2974</v>
      </c>
      <c r="C100" s="101">
        <v>4.8423189999999998E-2</v>
      </c>
      <c r="D100" s="101" t="str">
        <f t="shared" si="1"/>
        <v>ND2</v>
      </c>
      <c r="E100" s="101"/>
      <c r="F100" s="101">
        <f t="shared" si="2"/>
        <v>4.8423189999999998E-2</v>
      </c>
      <c r="G100" s="25"/>
    </row>
    <row r="101" spans="1:7" x14ac:dyDescent="0.25">
      <c r="A101" s="25" t="s">
        <v>514</v>
      </c>
      <c r="B101" s="42" t="s">
        <v>2975</v>
      </c>
      <c r="C101" s="101">
        <v>3.47248E-2</v>
      </c>
      <c r="D101" s="101" t="str">
        <f t="shared" si="1"/>
        <v>ND2</v>
      </c>
      <c r="E101" s="101"/>
      <c r="F101" s="101">
        <f t="shared" si="2"/>
        <v>3.47248E-2</v>
      </c>
      <c r="G101" s="25"/>
    </row>
    <row r="102" spans="1:7" x14ac:dyDescent="0.25">
      <c r="A102" s="25" t="s">
        <v>515</v>
      </c>
      <c r="B102" s="42" t="s">
        <v>2976</v>
      </c>
      <c r="C102" s="101">
        <v>8.5022410000000007E-2</v>
      </c>
      <c r="D102" s="101" t="str">
        <f t="shared" si="1"/>
        <v>ND2</v>
      </c>
      <c r="E102" s="101"/>
      <c r="F102" s="101">
        <f t="shared" si="2"/>
        <v>8.5022410000000007E-2</v>
      </c>
      <c r="G102" s="25"/>
    </row>
    <row r="103" spans="1:7" x14ac:dyDescent="0.25">
      <c r="A103" s="25" t="s">
        <v>516</v>
      </c>
      <c r="B103" s="42" t="s">
        <v>2977</v>
      </c>
      <c r="C103" s="101">
        <v>0.13659705</v>
      </c>
      <c r="D103" s="101" t="str">
        <f t="shared" si="1"/>
        <v>ND2</v>
      </c>
      <c r="E103" s="101"/>
      <c r="F103" s="101">
        <f t="shared" si="2"/>
        <v>0.13659705</v>
      </c>
      <c r="G103" s="25"/>
    </row>
    <row r="104" spans="1:7" x14ac:dyDescent="0.25">
      <c r="A104" s="25" t="s">
        <v>517</v>
      </c>
      <c r="B104" s="42" t="s">
        <v>2978</v>
      </c>
      <c r="C104" s="101">
        <v>0.12724367</v>
      </c>
      <c r="D104" s="101" t="str">
        <f t="shared" si="1"/>
        <v>ND2</v>
      </c>
      <c r="E104" s="101"/>
      <c r="F104" s="101">
        <f t="shared" si="2"/>
        <v>0.12724367</v>
      </c>
      <c r="G104" s="25"/>
    </row>
    <row r="105" spans="1:7" x14ac:dyDescent="0.25">
      <c r="A105" s="25" t="s">
        <v>518</v>
      </c>
      <c r="B105" s="42" t="s">
        <v>2979</v>
      </c>
      <c r="C105" s="101">
        <v>0.19100155999999999</v>
      </c>
      <c r="D105" s="101" t="str">
        <f t="shared" si="1"/>
        <v>ND2</v>
      </c>
      <c r="E105" s="101"/>
      <c r="F105" s="101">
        <f t="shared" si="2"/>
        <v>0.19100155999999999</v>
      </c>
      <c r="G105" s="25"/>
    </row>
    <row r="106" spans="1:7" x14ac:dyDescent="0.25">
      <c r="A106" s="25" t="s">
        <v>519</v>
      </c>
      <c r="B106" s="42" t="s">
        <v>2980</v>
      </c>
      <c r="C106" s="101">
        <v>3.0873970000000001E-2</v>
      </c>
      <c r="D106" s="101" t="str">
        <f t="shared" si="1"/>
        <v>ND2</v>
      </c>
      <c r="E106" s="101"/>
      <c r="F106" s="101">
        <f t="shared" si="2"/>
        <v>3.0873970000000001E-2</v>
      </c>
      <c r="G106" s="25"/>
    </row>
    <row r="107" spans="1:7" x14ac:dyDescent="0.25">
      <c r="A107" s="25" t="s">
        <v>520</v>
      </c>
      <c r="B107" s="42" t="s">
        <v>2981</v>
      </c>
      <c r="C107" s="101">
        <v>0.15197211999999999</v>
      </c>
      <c r="D107" s="101" t="str">
        <f t="shared" si="1"/>
        <v>ND2</v>
      </c>
      <c r="E107" s="101"/>
      <c r="F107" s="101">
        <f t="shared" si="2"/>
        <v>0.15197211999999999</v>
      </c>
      <c r="G107" s="25"/>
    </row>
    <row r="108" spans="1:7" x14ac:dyDescent="0.25">
      <c r="A108" s="25" t="s">
        <v>521</v>
      </c>
      <c r="B108" s="42" t="s">
        <v>2982</v>
      </c>
      <c r="C108" s="101">
        <v>7.1312449999999999E-2</v>
      </c>
      <c r="D108" s="101" t="str">
        <f t="shared" si="1"/>
        <v>ND2</v>
      </c>
      <c r="E108" s="101"/>
      <c r="F108" s="101">
        <f t="shared" si="2"/>
        <v>7.1312449999999999E-2</v>
      </c>
      <c r="G108" s="25"/>
    </row>
    <row r="109" spans="1:7" x14ac:dyDescent="0.25">
      <c r="A109" s="25" t="s">
        <v>522</v>
      </c>
      <c r="B109" s="42" t="s">
        <v>2983</v>
      </c>
      <c r="C109" s="101">
        <v>6.0420040000000001E-2</v>
      </c>
      <c r="D109" s="101" t="str">
        <f t="shared" si="1"/>
        <v>ND2</v>
      </c>
      <c r="E109" s="101"/>
      <c r="F109" s="101">
        <f t="shared" si="2"/>
        <v>6.0420040000000001E-2</v>
      </c>
      <c r="G109" s="25"/>
    </row>
    <row r="110" spans="1:7" x14ac:dyDescent="0.25">
      <c r="A110" s="25" t="s">
        <v>523</v>
      </c>
      <c r="B110" s="42" t="s">
        <v>2984</v>
      </c>
      <c r="C110" s="101">
        <v>2.47549E-2</v>
      </c>
      <c r="D110" s="101" t="str">
        <f t="shared" si="1"/>
        <v>ND2</v>
      </c>
      <c r="E110" s="101"/>
      <c r="F110" s="101">
        <f t="shared" si="2"/>
        <v>2.47549E-2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0.98631824000000001</v>
      </c>
      <c r="D150" s="101" t="str">
        <f>IF(C150="","","ND2")</f>
        <v>ND2</v>
      </c>
      <c r="E150" s="102"/>
      <c r="F150" s="101">
        <f>IF(C150="","",C150)</f>
        <v>0.98631824000000001</v>
      </c>
    </row>
    <row r="151" spans="1:7" x14ac:dyDescent="0.25">
      <c r="A151" s="25" t="s">
        <v>546</v>
      </c>
      <c r="B151" s="25" t="s">
        <v>2987</v>
      </c>
      <c r="C151" s="101">
        <v>1.3681759999999999E-2</v>
      </c>
      <c r="D151" s="101" t="str">
        <f>IF(C151="","","ND2")</f>
        <v>ND2</v>
      </c>
      <c r="E151" s="102"/>
      <c r="F151" s="101">
        <f>IF(C151="","",C151)</f>
        <v>1.3681759999999999E-2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0.45188852000000002</v>
      </c>
      <c r="D160" s="126" t="str">
        <f>IF(C160="","","ND2")</f>
        <v>ND2</v>
      </c>
      <c r="E160" s="102"/>
      <c r="F160" s="126">
        <f>IF(C160="","",C160)</f>
        <v>0.45188852000000002</v>
      </c>
    </row>
    <row r="161" spans="1:7" x14ac:dyDescent="0.25">
      <c r="A161" s="25" t="s">
        <v>558</v>
      </c>
      <c r="B161" s="121" t="s">
        <v>559</v>
      </c>
      <c r="C161" s="126">
        <v>0.54811147999999998</v>
      </c>
      <c r="D161" s="126" t="str">
        <f>IF(C161="","","ND2")</f>
        <v>ND2</v>
      </c>
      <c r="E161" s="102"/>
      <c r="F161" s="126">
        <f>IF(C161="","",C161)</f>
        <v>0.54811147999999998</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1.9644249999999999E-2</v>
      </c>
      <c r="D170" s="101" t="str">
        <f>IF(C170="","","ND2")</f>
        <v>ND2</v>
      </c>
      <c r="E170" s="102"/>
      <c r="F170" s="101">
        <f>IF(C170="","",C170)</f>
        <v>1.9644249999999999E-2</v>
      </c>
    </row>
    <row r="171" spans="1:7" x14ac:dyDescent="0.25">
      <c r="A171" s="25" t="s">
        <v>570</v>
      </c>
      <c r="B171" s="21" t="s">
        <v>2990</v>
      </c>
      <c r="C171" s="101">
        <v>2.4564220000000001E-2</v>
      </c>
      <c r="D171" s="101" t="str">
        <f>IF(C171="","","ND2")</f>
        <v>ND2</v>
      </c>
      <c r="E171" s="102"/>
      <c r="F171" s="101">
        <f>IF(C171="","",C171)</f>
        <v>2.4564220000000001E-2</v>
      </c>
    </row>
    <row r="172" spans="1:7" x14ac:dyDescent="0.25">
      <c r="A172" s="25" t="s">
        <v>572</v>
      </c>
      <c r="B172" s="21" t="s">
        <v>2991</v>
      </c>
      <c r="C172" s="101">
        <v>0.11637098</v>
      </c>
      <c r="D172" s="101" t="str">
        <f>IF(C172="","","ND2")</f>
        <v>ND2</v>
      </c>
      <c r="E172" s="101"/>
      <c r="F172" s="101">
        <f>IF(C172="","",C172)</f>
        <v>0.11637098</v>
      </c>
    </row>
    <row r="173" spans="1:7" x14ac:dyDescent="0.25">
      <c r="A173" s="25" t="s">
        <v>574</v>
      </c>
      <c r="B173" s="21" t="s">
        <v>2992</v>
      </c>
      <c r="C173" s="101">
        <v>0.37405705</v>
      </c>
      <c r="D173" s="101" t="str">
        <f>IF(C173="","","ND2")</f>
        <v>ND2</v>
      </c>
      <c r="E173" s="101"/>
      <c r="F173" s="101">
        <f>IF(C173="","",C173)</f>
        <v>0.37405705</v>
      </c>
    </row>
    <row r="174" spans="1:7" x14ac:dyDescent="0.25">
      <c r="A174" s="25" t="s">
        <v>576</v>
      </c>
      <c r="B174" s="21" t="s">
        <v>2918</v>
      </c>
      <c r="C174" s="101">
        <v>0.46536350999999998</v>
      </c>
      <c r="D174" s="101" t="str">
        <f>IF(C174="","","ND2")</f>
        <v>ND2</v>
      </c>
      <c r="E174" s="101"/>
      <c r="F174" s="101">
        <f>IF(C174="","",C174)</f>
        <v>0.46536350999999998</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167.25592650214193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5.1648917900000004</v>
      </c>
      <c r="D190" s="107">
        <v>326</v>
      </c>
      <c r="E190" s="39"/>
      <c r="F190" s="113">
        <f t="shared" ref="F190:F213" si="3">IF($C$214=0,"",IF(C190="[for completion]","",IF(C190="","",C190/$C$214)))</f>
        <v>2.8757843238332937E-3</v>
      </c>
      <c r="G190" s="113">
        <f t="shared" ref="G190:G213" si="4">IF($D$214=0,"",IF(D190="[for completion]","",IF(D190="","",D190/$D$214)))</f>
        <v>3.0359471037437139E-2</v>
      </c>
    </row>
    <row r="191" spans="1:7" x14ac:dyDescent="0.25">
      <c r="A191" s="25" t="s">
        <v>596</v>
      </c>
      <c r="B191" s="42" t="s">
        <v>2995</v>
      </c>
      <c r="C191" s="106">
        <v>27.0901432</v>
      </c>
      <c r="D191" s="107">
        <v>715</v>
      </c>
      <c r="E191" s="39"/>
      <c r="F191" s="113">
        <f t="shared" si="3"/>
        <v>1.5083647888963631E-2</v>
      </c>
      <c r="G191" s="113">
        <f t="shared" si="4"/>
        <v>6.6585956416464892E-2</v>
      </c>
    </row>
    <row r="192" spans="1:7" x14ac:dyDescent="0.25">
      <c r="A192" s="25" t="s">
        <v>597</v>
      </c>
      <c r="B192" s="42" t="s">
        <v>2996</v>
      </c>
      <c r="C192" s="106">
        <v>43.186934469999997</v>
      </c>
      <c r="D192" s="107">
        <v>689</v>
      </c>
      <c r="E192" s="39"/>
      <c r="F192" s="113">
        <f t="shared" si="3"/>
        <v>2.4046255796433963E-2</v>
      </c>
      <c r="G192" s="113">
        <f t="shared" si="4"/>
        <v>6.4164648910411626E-2</v>
      </c>
    </row>
    <row r="193" spans="1:7" x14ac:dyDescent="0.25">
      <c r="A193" s="25" t="s">
        <v>598</v>
      </c>
      <c r="B193" s="42" t="s">
        <v>2997</v>
      </c>
      <c r="C193" s="106">
        <v>75.792897789999998</v>
      </c>
      <c r="D193" s="107">
        <v>855</v>
      </c>
      <c r="E193" s="39"/>
      <c r="F193" s="113">
        <f t="shared" si="3"/>
        <v>4.2201083039995507E-2</v>
      </c>
      <c r="G193" s="113">
        <f t="shared" si="4"/>
        <v>7.9623766064444032E-2</v>
      </c>
    </row>
    <row r="194" spans="1:7" x14ac:dyDescent="0.25">
      <c r="A194" s="25" t="s">
        <v>599</v>
      </c>
      <c r="B194" s="42" t="s">
        <v>2998</v>
      </c>
      <c r="C194" s="106">
        <v>325.48750497999998</v>
      </c>
      <c r="D194" s="107">
        <v>2570</v>
      </c>
      <c r="E194" s="39"/>
      <c r="F194" s="113">
        <f t="shared" si="3"/>
        <v>0.18122971448063871</v>
      </c>
      <c r="G194" s="113">
        <f t="shared" si="4"/>
        <v>0.23933693425218849</v>
      </c>
    </row>
    <row r="195" spans="1:7" x14ac:dyDescent="0.25">
      <c r="A195" s="25" t="s">
        <v>600</v>
      </c>
      <c r="B195" s="42" t="s">
        <v>2999</v>
      </c>
      <c r="C195" s="106">
        <v>431.99533891999999</v>
      </c>
      <c r="D195" s="107">
        <v>2479</v>
      </c>
      <c r="E195" s="39"/>
      <c r="F195" s="113">
        <f t="shared" si="3"/>
        <v>0.2405327108770243</v>
      </c>
      <c r="G195" s="113">
        <f t="shared" si="4"/>
        <v>0.23086235798100205</v>
      </c>
    </row>
    <row r="196" spans="1:7" x14ac:dyDescent="0.25">
      <c r="A196" s="25" t="s">
        <v>601</v>
      </c>
      <c r="B196" s="42" t="s">
        <v>3000</v>
      </c>
      <c r="C196" s="106">
        <v>331.80300447000002</v>
      </c>
      <c r="D196" s="107">
        <v>1494</v>
      </c>
      <c r="E196" s="39"/>
      <c r="F196" s="113">
        <f t="shared" si="3"/>
        <v>0.18474615106226924</v>
      </c>
      <c r="G196" s="113">
        <f t="shared" si="4"/>
        <v>0.13913205438629167</v>
      </c>
    </row>
    <row r="197" spans="1:7" x14ac:dyDescent="0.25">
      <c r="A197" s="25" t="s">
        <v>602</v>
      </c>
      <c r="B197" s="42" t="s">
        <v>3001</v>
      </c>
      <c r="C197" s="106">
        <v>186.63024622</v>
      </c>
      <c r="D197" s="107">
        <v>686</v>
      </c>
      <c r="E197" s="39"/>
      <c r="F197" s="113">
        <f t="shared" si="3"/>
        <v>0.10391473011530872</v>
      </c>
      <c r="G197" s="113">
        <f t="shared" si="4"/>
        <v>6.3885267275097787E-2</v>
      </c>
    </row>
    <row r="198" spans="1:7" x14ac:dyDescent="0.25">
      <c r="A198" s="25" t="s">
        <v>603</v>
      </c>
      <c r="B198" s="42" t="s">
        <v>3002</v>
      </c>
      <c r="C198" s="106">
        <v>119.74144613999999</v>
      </c>
      <c r="D198" s="107">
        <v>370</v>
      </c>
      <c r="E198" s="39"/>
      <c r="F198" s="113">
        <f t="shared" si="3"/>
        <v>6.6671401400752409E-2</v>
      </c>
      <c r="G198" s="113">
        <f t="shared" si="4"/>
        <v>3.4457068355373439E-2</v>
      </c>
    </row>
    <row r="199" spans="1:7" x14ac:dyDescent="0.25">
      <c r="A199" s="25" t="s">
        <v>604</v>
      </c>
      <c r="B199" s="42" t="s">
        <v>3003</v>
      </c>
      <c r="C199" s="106">
        <v>87.232141639999995</v>
      </c>
      <c r="D199" s="107">
        <v>233</v>
      </c>
      <c r="E199" s="42"/>
      <c r="F199" s="113">
        <f t="shared" si="3"/>
        <v>4.8570393274922311E-2</v>
      </c>
      <c r="G199" s="113">
        <f t="shared" si="4"/>
        <v>2.1698640342708138E-2</v>
      </c>
    </row>
    <row r="200" spans="1:7" x14ac:dyDescent="0.25">
      <c r="A200" s="25" t="s">
        <v>605</v>
      </c>
      <c r="B200" s="42" t="s">
        <v>3004</v>
      </c>
      <c r="C200" s="106">
        <v>49.753487079999999</v>
      </c>
      <c r="D200" s="107">
        <v>118</v>
      </c>
      <c r="E200" s="42"/>
      <c r="F200" s="113">
        <f t="shared" si="3"/>
        <v>2.7702477422224231E-2</v>
      </c>
      <c r="G200" s="113">
        <f t="shared" si="4"/>
        <v>1.098901098901099E-2</v>
      </c>
    </row>
    <row r="201" spans="1:7" x14ac:dyDescent="0.25">
      <c r="A201" s="25" t="s">
        <v>606</v>
      </c>
      <c r="B201" s="42" t="s">
        <v>3005</v>
      </c>
      <c r="C201" s="106">
        <v>35.0184924</v>
      </c>
      <c r="D201" s="107">
        <v>74</v>
      </c>
      <c r="E201" s="42"/>
      <c r="F201" s="113">
        <f t="shared" si="3"/>
        <v>1.9498110625120243E-2</v>
      </c>
      <c r="G201" s="113">
        <f t="shared" si="4"/>
        <v>6.8914136710746879E-3</v>
      </c>
    </row>
    <row r="202" spans="1:7" x14ac:dyDescent="0.25">
      <c r="A202" s="25" t="s">
        <v>607</v>
      </c>
      <c r="B202" s="42" t="s">
        <v>3006</v>
      </c>
      <c r="C202" s="106">
        <v>28.15736648</v>
      </c>
      <c r="D202" s="107">
        <v>54</v>
      </c>
      <c r="E202" s="42"/>
      <c r="F202" s="113">
        <f t="shared" si="3"/>
        <v>1.5677872144464238E-2</v>
      </c>
      <c r="G202" s="113">
        <f t="shared" si="4"/>
        <v>5.0288694356490967E-3</v>
      </c>
    </row>
    <row r="203" spans="1:7" x14ac:dyDescent="0.25">
      <c r="A203" s="25" t="s">
        <v>608</v>
      </c>
      <c r="B203" s="42" t="s">
        <v>3007</v>
      </c>
      <c r="C203" s="106">
        <v>18.346648909999999</v>
      </c>
      <c r="D203" s="107">
        <v>32</v>
      </c>
      <c r="E203" s="42"/>
      <c r="F203" s="113">
        <f t="shared" si="3"/>
        <v>1.0215316694999175E-2</v>
      </c>
      <c r="G203" s="113">
        <f t="shared" si="4"/>
        <v>2.9800707766809461E-3</v>
      </c>
    </row>
    <row r="204" spans="1:7" x14ac:dyDescent="0.25">
      <c r="A204" s="25" t="s">
        <v>609</v>
      </c>
      <c r="B204" s="42" t="s">
        <v>3008</v>
      </c>
      <c r="C204" s="106">
        <v>8.7611944899999994</v>
      </c>
      <c r="D204" s="107">
        <v>14</v>
      </c>
      <c r="E204" s="42"/>
      <c r="F204" s="113">
        <f t="shared" si="3"/>
        <v>4.8781865713389168E-3</v>
      </c>
      <c r="G204" s="113">
        <f t="shared" si="4"/>
        <v>1.3037809647979139E-3</v>
      </c>
    </row>
    <row r="205" spans="1:7" x14ac:dyDescent="0.25">
      <c r="A205" s="25" t="s">
        <v>610</v>
      </c>
      <c r="B205" s="42" t="s">
        <v>3009</v>
      </c>
      <c r="C205" s="106">
        <v>6.0317273399999998</v>
      </c>
      <c r="D205" s="107">
        <v>9</v>
      </c>
      <c r="F205" s="113">
        <f t="shared" si="3"/>
        <v>3.3584337553001645E-3</v>
      </c>
      <c r="G205" s="113">
        <f t="shared" si="4"/>
        <v>8.3814490594151612E-4</v>
      </c>
    </row>
    <row r="206" spans="1:7" x14ac:dyDescent="0.25">
      <c r="A206" s="25" t="s">
        <v>611</v>
      </c>
      <c r="B206" s="42" t="s">
        <v>3010</v>
      </c>
      <c r="C206" s="106">
        <v>3.5803291599999998</v>
      </c>
      <c r="D206" s="107">
        <v>5</v>
      </c>
      <c r="E206" s="95"/>
      <c r="F206" s="113">
        <f t="shared" si="3"/>
        <v>1.9935082652508432E-3</v>
      </c>
      <c r="G206" s="113">
        <f t="shared" si="4"/>
        <v>4.6563605885639785E-4</v>
      </c>
    </row>
    <row r="207" spans="1:7" x14ac:dyDescent="0.25">
      <c r="A207" s="25" t="s">
        <v>612</v>
      </c>
      <c r="B207" s="42" t="s">
        <v>3011</v>
      </c>
      <c r="C207" s="106">
        <v>5.37161562</v>
      </c>
      <c r="D207" s="107">
        <v>7</v>
      </c>
      <c r="E207" s="95"/>
      <c r="F207" s="113">
        <f t="shared" si="3"/>
        <v>2.9908870547032422E-3</v>
      </c>
      <c r="G207" s="113">
        <f t="shared" si="4"/>
        <v>6.5189048239895696E-4</v>
      </c>
    </row>
    <row r="208" spans="1:7" x14ac:dyDescent="0.25">
      <c r="A208" s="25" t="s">
        <v>613</v>
      </c>
      <c r="B208" s="42" t="s">
        <v>3012</v>
      </c>
      <c r="C208" s="106">
        <v>3.3290537699999998</v>
      </c>
      <c r="D208" s="107">
        <v>4</v>
      </c>
      <c r="E208" s="95"/>
      <c r="F208" s="113">
        <f t="shared" si="3"/>
        <v>1.8535994623353233E-3</v>
      </c>
      <c r="G208" s="113">
        <f t="shared" si="4"/>
        <v>3.7250884708511827E-4</v>
      </c>
    </row>
    <row r="209" spans="1:7" x14ac:dyDescent="0.25">
      <c r="A209" s="25" t="s">
        <v>614</v>
      </c>
      <c r="B209" s="42" t="s">
        <v>3013</v>
      </c>
      <c r="C209" s="106">
        <v>2.6092444299999999</v>
      </c>
      <c r="D209" s="107">
        <v>3</v>
      </c>
      <c r="E209" s="95"/>
      <c r="F209" s="113">
        <f t="shared" si="3"/>
        <v>1.4528134439082481E-3</v>
      </c>
      <c r="G209" s="113">
        <f t="shared" si="4"/>
        <v>2.7938163531383869E-4</v>
      </c>
    </row>
    <row r="210" spans="1:7" x14ac:dyDescent="0.25">
      <c r="A210" s="25" t="s">
        <v>615</v>
      </c>
      <c r="B210" s="42" t="s">
        <v>3014</v>
      </c>
      <c r="C210" s="106">
        <v>0.91042948000000001</v>
      </c>
      <c r="D210" s="107">
        <v>1</v>
      </c>
      <c r="E210" s="95"/>
      <c r="F210" s="113">
        <f t="shared" si="3"/>
        <v>5.0692230021332104E-4</v>
      </c>
      <c r="G210" s="113">
        <f t="shared" si="4"/>
        <v>9.3127211771279567E-5</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1795.99413878</v>
      </c>
      <c r="D214" s="50">
        <f>SUM(D190:D213)</f>
        <v>10738</v>
      </c>
      <c r="E214" s="95"/>
      <c r="F214" s="122">
        <f>SUM(F190:F213)</f>
        <v>1</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0.66998979000000003</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123.13936207</v>
      </c>
      <c r="D219" s="107">
        <v>1513</v>
      </c>
      <c r="F219" s="113">
        <f t="shared" ref="F219:F226" si="5">IF($C$227=0,"",IF(C219="[for completion]","",C219/$C$227))</f>
        <v>6.8563342948127479E-2</v>
      </c>
      <c r="G219" s="113">
        <f t="shared" ref="G219:G226" si="6">IF($D$227=0,"",IF(D219="[for completion]","",D219/$D$227))</f>
        <v>0.14090147140994599</v>
      </c>
    </row>
    <row r="220" spans="1:7" x14ac:dyDescent="0.25">
      <c r="A220" s="25" t="s">
        <v>626</v>
      </c>
      <c r="B220" s="25" t="s">
        <v>3018</v>
      </c>
      <c r="C220" s="106">
        <v>185.0694675</v>
      </c>
      <c r="D220" s="107">
        <v>1278</v>
      </c>
      <c r="F220" s="113">
        <f t="shared" si="5"/>
        <v>0.10304569681152509</v>
      </c>
      <c r="G220" s="113">
        <f t="shared" si="6"/>
        <v>0.11901657664369529</v>
      </c>
    </row>
    <row r="221" spans="1:7" x14ac:dyDescent="0.25">
      <c r="A221" s="25" t="s">
        <v>628</v>
      </c>
      <c r="B221" s="25" t="s">
        <v>3019</v>
      </c>
      <c r="C221" s="106">
        <v>284.79462193000001</v>
      </c>
      <c r="D221" s="107">
        <v>1591</v>
      </c>
      <c r="F221" s="113">
        <f t="shared" si="5"/>
        <v>0.15857213327180342</v>
      </c>
      <c r="G221" s="113">
        <f t="shared" si="6"/>
        <v>0.14816539392810579</v>
      </c>
    </row>
    <row r="222" spans="1:7" x14ac:dyDescent="0.25">
      <c r="A222" s="25" t="s">
        <v>630</v>
      </c>
      <c r="B222" s="25" t="s">
        <v>3020</v>
      </c>
      <c r="C222" s="106">
        <v>378.47930192000001</v>
      </c>
      <c r="D222" s="107">
        <v>2122</v>
      </c>
      <c r="F222" s="113">
        <f t="shared" si="5"/>
        <v>0.21073526563794745</v>
      </c>
      <c r="G222" s="113">
        <f t="shared" si="6"/>
        <v>0.19761594337865523</v>
      </c>
    </row>
    <row r="223" spans="1:7" x14ac:dyDescent="0.25">
      <c r="A223" s="25" t="s">
        <v>632</v>
      </c>
      <c r="B223" s="25" t="s">
        <v>3021</v>
      </c>
      <c r="C223" s="106">
        <v>362.55181268000001</v>
      </c>
      <c r="D223" s="107">
        <v>1975</v>
      </c>
      <c r="F223" s="113">
        <f t="shared" si="5"/>
        <v>0.20186692420181149</v>
      </c>
      <c r="G223" s="113">
        <f t="shared" si="6"/>
        <v>0.18392624324827714</v>
      </c>
    </row>
    <row r="224" spans="1:7" x14ac:dyDescent="0.25">
      <c r="A224" s="25" t="s">
        <v>634</v>
      </c>
      <c r="B224" s="25" t="s">
        <v>3022</v>
      </c>
      <c r="C224" s="106">
        <v>303.92483549999997</v>
      </c>
      <c r="D224" s="107">
        <v>1601</v>
      </c>
      <c r="F224" s="113">
        <f t="shared" si="5"/>
        <v>0.16922373460887399</v>
      </c>
      <c r="G224" s="113">
        <f t="shared" si="6"/>
        <v>0.14909666604581859</v>
      </c>
    </row>
    <row r="225" spans="1:7" x14ac:dyDescent="0.25">
      <c r="A225" s="25" t="s">
        <v>636</v>
      </c>
      <c r="B225" s="25" t="s">
        <v>3023</v>
      </c>
      <c r="C225" s="106">
        <v>146.90641407999999</v>
      </c>
      <c r="D225" s="107">
        <v>601</v>
      </c>
      <c r="F225" s="113">
        <f t="shared" si="5"/>
        <v>8.1796711307639325E-2</v>
      </c>
      <c r="G225" s="113">
        <f t="shared" si="6"/>
        <v>5.5969454274539018E-2</v>
      </c>
    </row>
    <row r="226" spans="1:7" x14ac:dyDescent="0.25">
      <c r="A226" s="25" t="s">
        <v>638</v>
      </c>
      <c r="B226" s="25" t="s">
        <v>3024</v>
      </c>
      <c r="C226" s="106">
        <v>11.128323099999999</v>
      </c>
      <c r="D226" s="107">
        <v>57</v>
      </c>
      <c r="F226" s="113">
        <f t="shared" si="5"/>
        <v>6.1961912122716345E-3</v>
      </c>
      <c r="G226" s="113">
        <f t="shared" si="6"/>
        <v>5.3082510709629351E-3</v>
      </c>
    </row>
    <row r="227" spans="1:7" x14ac:dyDescent="0.25">
      <c r="A227" s="25" t="s">
        <v>640</v>
      </c>
      <c r="B227" s="52" t="s">
        <v>91</v>
      </c>
      <c r="C227" s="106">
        <f>SUM(C219:C226)</f>
        <v>1795.9941387800002</v>
      </c>
      <c r="D227" s="107">
        <f>SUM(D219:D226)</f>
        <v>10738</v>
      </c>
      <c r="F227" s="101">
        <f>SUM(F219:F226)</f>
        <v>0.99999999999999989</v>
      </c>
      <c r="G227" s="101">
        <f>SUM(G219:G226)</f>
        <v>0.99999999999999989</v>
      </c>
    </row>
    <row r="228" spans="1:7" outlineLevel="1" x14ac:dyDescent="0.25">
      <c r="A228" s="25" t="s">
        <v>641</v>
      </c>
      <c r="B228" s="54" t="s">
        <v>3025</v>
      </c>
      <c r="C228" s="106">
        <v>7.5764924599999999</v>
      </c>
      <c r="D228" s="107">
        <v>38</v>
      </c>
      <c r="F228" s="113">
        <f t="shared" ref="F228:F233" si="7">IF($C$227=0,"",IF(C228="[for completion]","",C228/$C$227))</f>
        <v>4.218550771633715E-3</v>
      </c>
      <c r="G228" s="113">
        <f t="shared" ref="G228:G233" si="8">IF($D$227=0,"",IF(D228="[for completion]","",D228/$D$227))</f>
        <v>3.5388340473086234E-3</v>
      </c>
    </row>
    <row r="229" spans="1:7" outlineLevel="1" x14ac:dyDescent="0.25">
      <c r="A229" s="25" t="s">
        <v>643</v>
      </c>
      <c r="B229" s="54" t="s">
        <v>3026</v>
      </c>
      <c r="C229" s="106">
        <v>3.5518306399999999</v>
      </c>
      <c r="D229" s="107">
        <v>19</v>
      </c>
      <c r="F229" s="113">
        <f t="shared" si="7"/>
        <v>1.9776404406379191E-3</v>
      </c>
      <c r="G229" s="113">
        <f t="shared" si="8"/>
        <v>1.7694170236543117E-3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0.51652754000000001</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440.63280262000001</v>
      </c>
      <c r="D241" s="107">
        <v>3767</v>
      </c>
      <c r="F241" s="113">
        <f t="shared" ref="F241:F248" si="9">IF($C$249=0,"",IF(C241="[Mark as ND1 if not relevant]","",C241/$C$249))</f>
        <v>0.24534200685056098</v>
      </c>
      <c r="G241" s="113">
        <f t="shared" ref="G241:G248" si="10">IF($D$249=0,"",IF(D241="[Mark as ND1 if not relevant]","",D241/$D$249))</f>
        <v>0.35084287976157214</v>
      </c>
    </row>
    <row r="242" spans="1:7" x14ac:dyDescent="0.25">
      <c r="A242" s="25" t="s">
        <v>659</v>
      </c>
      <c r="B242" s="25" t="s">
        <v>3032</v>
      </c>
      <c r="C242" s="106">
        <v>425.65929811000001</v>
      </c>
      <c r="D242" s="107">
        <v>2437</v>
      </c>
      <c r="F242" s="113">
        <f t="shared" si="9"/>
        <v>0.23700483897693481</v>
      </c>
      <c r="G242" s="113">
        <f t="shared" si="10"/>
        <v>0.22697215237030827</v>
      </c>
    </row>
    <row r="243" spans="1:7" x14ac:dyDescent="0.25">
      <c r="A243" s="25" t="s">
        <v>660</v>
      </c>
      <c r="B243" s="25" t="s">
        <v>3033</v>
      </c>
      <c r="C243" s="106">
        <v>392.50388244999999</v>
      </c>
      <c r="D243" s="107">
        <v>2097</v>
      </c>
      <c r="F243" s="113">
        <f t="shared" si="9"/>
        <v>0.21854407943379203</v>
      </c>
      <c r="G243" s="113">
        <f t="shared" si="10"/>
        <v>0.19530595138306789</v>
      </c>
    </row>
    <row r="244" spans="1:7" x14ac:dyDescent="0.25">
      <c r="A244" s="25" t="s">
        <v>661</v>
      </c>
      <c r="B244" s="25" t="s">
        <v>3034</v>
      </c>
      <c r="C244" s="106">
        <v>281.78225043999998</v>
      </c>
      <c r="D244" s="107">
        <v>1383</v>
      </c>
      <c r="F244" s="113">
        <f t="shared" si="9"/>
        <v>0.15689486213180778</v>
      </c>
      <c r="G244" s="113">
        <f t="shared" si="10"/>
        <v>0.12880692930986309</v>
      </c>
    </row>
    <row r="245" spans="1:7" x14ac:dyDescent="0.25">
      <c r="A245" s="25" t="s">
        <v>662</v>
      </c>
      <c r="B245" s="25" t="s">
        <v>3035</v>
      </c>
      <c r="C245" s="106">
        <v>158.22463941999999</v>
      </c>
      <c r="D245" s="107">
        <v>693</v>
      </c>
      <c r="F245" s="113">
        <f t="shared" si="9"/>
        <v>8.8098639814581992E-2</v>
      </c>
      <c r="G245" s="113">
        <f t="shared" si="10"/>
        <v>6.4543168482816424E-2</v>
      </c>
    </row>
    <row r="246" spans="1:7" x14ac:dyDescent="0.25">
      <c r="A246" s="25" t="s">
        <v>663</v>
      </c>
      <c r="B246" s="25" t="s">
        <v>3036</v>
      </c>
      <c r="C246" s="106">
        <v>61.92766031</v>
      </c>
      <c r="D246" s="107">
        <v>251</v>
      </c>
      <c r="F246" s="113">
        <f t="shared" si="9"/>
        <v>3.4480992721547359E-2</v>
      </c>
      <c r="G246" s="113">
        <f t="shared" si="10"/>
        <v>2.3377107199403932E-2</v>
      </c>
    </row>
    <row r="247" spans="1:7" x14ac:dyDescent="0.25">
      <c r="A247" s="25" t="s">
        <v>664</v>
      </c>
      <c r="B247" s="25" t="s">
        <v>3037</v>
      </c>
      <c r="C247" s="106">
        <v>33.461729839999997</v>
      </c>
      <c r="D247" s="107">
        <v>103</v>
      </c>
      <c r="F247" s="113">
        <f t="shared" si="9"/>
        <v>1.8631313653506634E-2</v>
      </c>
      <c r="G247" s="113">
        <f t="shared" si="10"/>
        <v>9.5929961814287049E-3</v>
      </c>
    </row>
    <row r="248" spans="1:7" x14ac:dyDescent="0.25">
      <c r="A248" s="25" t="s">
        <v>665</v>
      </c>
      <c r="B248" s="25" t="s">
        <v>3024</v>
      </c>
      <c r="C248" s="106">
        <v>1.80186059</v>
      </c>
      <c r="D248" s="107">
        <v>6</v>
      </c>
      <c r="F248" s="113">
        <f t="shared" si="9"/>
        <v>1.0032664172684781E-3</v>
      </c>
      <c r="G248" s="113">
        <f t="shared" si="10"/>
        <v>5.5881531153953619E-4</v>
      </c>
    </row>
    <row r="249" spans="1:7" x14ac:dyDescent="0.25">
      <c r="A249" s="25" t="s">
        <v>666</v>
      </c>
      <c r="B249" s="52" t="s">
        <v>91</v>
      </c>
      <c r="C249" s="106">
        <f>SUM(C241:C248)</f>
        <v>1795.9941237799999</v>
      </c>
      <c r="D249" s="107">
        <f>SUM(D241:D248)</f>
        <v>10737</v>
      </c>
      <c r="F249" s="101">
        <f>SUM(F241:F248)</f>
        <v>1.0000000000000002</v>
      </c>
      <c r="G249" s="101">
        <f>SUM(G241:G248)</f>
        <v>1</v>
      </c>
    </row>
    <row r="250" spans="1:7" outlineLevel="1" x14ac:dyDescent="0.25">
      <c r="A250" s="25" t="s">
        <v>667</v>
      </c>
      <c r="B250" s="54" t="s">
        <v>3025</v>
      </c>
      <c r="C250" s="106">
        <v>1.48882048</v>
      </c>
      <c r="D250" s="107">
        <v>5</v>
      </c>
      <c r="F250" s="113">
        <f t="shared" ref="F250:F255" si="11">IF($C$249=0,"",IF(C250="[for completion]","",C250/$C$249))</f>
        <v>8.2896734476307953E-4</v>
      </c>
      <c r="G250" s="113">
        <f t="shared" ref="G250:G255" si="12">IF($D$249=0,"",IF(D250="[for completion]","",D250/$D$249))</f>
        <v>4.6567942628294681E-4</v>
      </c>
    </row>
    <row r="251" spans="1:7" outlineLevel="1" x14ac:dyDescent="0.25">
      <c r="A251" s="25" t="s">
        <v>668</v>
      </c>
      <c r="B251" s="54" t="s">
        <v>3026</v>
      </c>
      <c r="C251" s="106">
        <v>0.31304010999999998</v>
      </c>
      <c r="D251" s="107">
        <v>1</v>
      </c>
      <c r="F251" s="113">
        <f t="shared" si="11"/>
        <v>1.7429907250539857E-4</v>
      </c>
      <c r="G251" s="113">
        <f t="shared" si="12"/>
        <v>9.3135885256589369E-5</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0.46740854999999998</v>
      </c>
      <c r="E277" s="23"/>
      <c r="F277" s="23"/>
    </row>
    <row r="278" spans="1:7" x14ac:dyDescent="0.25">
      <c r="A278" s="25" t="s">
        <v>699</v>
      </c>
      <c r="B278" s="25" t="s">
        <v>700</v>
      </c>
      <c r="C278" s="101">
        <v>0.53259144999999997</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1795.99413878</v>
      </c>
      <c r="D287" s="107">
        <v>10738</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1795.99413878</v>
      </c>
      <c r="D305" s="107">
        <f>SUM(D287:D304)</f>
        <v>10738</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1795.99413878</v>
      </c>
      <c r="D310" s="107">
        <v>10738</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1795.99413878</v>
      </c>
      <c r="D328" s="107">
        <f>SUM(D310:D327)</f>
        <v>10738</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1795.99413878</v>
      </c>
      <c r="D345" s="107">
        <v>10738</v>
      </c>
      <c r="F345" s="113">
        <f t="shared" si="17"/>
        <v>1</v>
      </c>
      <c r="G345" s="113">
        <f t="shared" si="18"/>
        <v>1</v>
      </c>
    </row>
    <row r="346" spans="1:7" customFormat="1" x14ac:dyDescent="0.25">
      <c r="A346" s="25" t="s">
        <v>2560</v>
      </c>
      <c r="B346" s="42" t="s">
        <v>91</v>
      </c>
      <c r="C346" s="106">
        <f>SUM(C333:C345)</f>
        <v>1795.99413878</v>
      </c>
      <c r="D346" s="107">
        <f>SUM(D333:D345)</f>
        <v>10738</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1577.49527715</v>
      </c>
      <c r="D358" s="107">
        <v>9130</v>
      </c>
      <c r="E358" s="31"/>
      <c r="F358" s="113">
        <f t="shared" ref="F358:F364" si="19">IF($C$365=0,"",IF(C358="[For completion]","",C358/$C$365))</f>
        <v>0.87834099404220556</v>
      </c>
      <c r="G358" s="113">
        <f t="shared" ref="G358:G364" si="20">IF($D$365=0,"",IF(D358="[For completion]","",D358/$D$365))</f>
        <v>0.8502514434717825</v>
      </c>
    </row>
    <row r="359" spans="1:7" customFormat="1" x14ac:dyDescent="0.25">
      <c r="A359" s="25" t="s">
        <v>2369</v>
      </c>
      <c r="B359" s="127" t="s">
        <v>1907</v>
      </c>
      <c r="C359" s="106">
        <v>218.49886162999999</v>
      </c>
      <c r="D359" s="107">
        <v>1608</v>
      </c>
      <c r="E359" s="31"/>
      <c r="F359" s="113">
        <f t="shared" si="19"/>
        <v>0.12165900595779448</v>
      </c>
      <c r="G359" s="113">
        <f t="shared" si="20"/>
        <v>0.14974855652821756</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1795.99413878</v>
      </c>
      <c r="D365" s="107">
        <f>SUM(D358:D364)</f>
        <v>10738</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1795.99413878</v>
      </c>
      <c r="D371" s="107">
        <v>10738</v>
      </c>
      <c r="E371" s="31"/>
      <c r="F371" s="113">
        <f>IF($C$372=0,"",IF(C371="[For completion]","",C371/$C$372))</f>
        <v>1</v>
      </c>
      <c r="G371" s="113">
        <f>IF($D$372=0,"",IF(D371="[For completion]","",D371/$D$372))</f>
        <v>1</v>
      </c>
    </row>
    <row r="372" spans="1:7" customFormat="1" x14ac:dyDescent="0.25">
      <c r="A372" s="25" t="s">
        <v>2380</v>
      </c>
      <c r="B372" s="42" t="s">
        <v>91</v>
      </c>
      <c r="C372" s="106">
        <f>SUM(C368:C371)</f>
        <v>1795.99413878</v>
      </c>
      <c r="D372" s="107">
        <f>SUM(D368:D371)</f>
        <v>10738</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E4" sqref="E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F4" sqref="F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topLeftCell="A47" zoomScale="85" zoomScaleNormal="80" zoomScaleSheetLayoutView="85" workbookViewId="0">
      <selection activeCell="C54" sqref="C54"/>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45" zoomScaleNormal="80" zoomScaleSheetLayoutView="145" workbookViewId="0">
      <selection activeCell="H8" sqref="H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D71" sqref="D7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6.6068416666666669</v>
      </c>
      <c r="H75" s="23"/>
    </row>
    <row r="76" spans="1:14" x14ac:dyDescent="0.25">
      <c r="A76" s="25" t="s">
        <v>1398</v>
      </c>
      <c r="B76" s="25" t="s">
        <v>2916</v>
      </c>
      <c r="C76" s="106">
        <v>24.910933333333332</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1.2023400000000001E-3</v>
      </c>
      <c r="D82" s="121" t="str">
        <f t="shared" ref="D82:D87" si="0">IF(C82="","","ND2")</f>
        <v>ND2</v>
      </c>
      <c r="E82" s="121" t="str">
        <f t="shared" ref="E82:E87" si="1">IF(C82="","","ND2")</f>
        <v>ND2</v>
      </c>
      <c r="F82" s="121" t="str">
        <f t="shared" ref="F82:F87" si="2">IF(C82="","","ND2")</f>
        <v>ND2</v>
      </c>
      <c r="G82" s="121">
        <f t="shared" ref="G82:G87" si="3">IF(C82="","",C82)</f>
        <v>1.2023400000000001E-3</v>
      </c>
      <c r="H82" s="23"/>
    </row>
    <row r="83" spans="1:8" x14ac:dyDescent="0.25">
      <c r="A83" s="25" t="s">
        <v>1405</v>
      </c>
      <c r="B83" s="25" t="s">
        <v>3073</v>
      </c>
      <c r="C83" s="121">
        <v>1.7992E-4</v>
      </c>
      <c r="D83" s="121" t="str">
        <f t="shared" si="0"/>
        <v>ND2</v>
      </c>
      <c r="E83" s="121" t="str">
        <f t="shared" si="1"/>
        <v>ND2</v>
      </c>
      <c r="F83" s="121" t="str">
        <f t="shared" si="2"/>
        <v>ND2</v>
      </c>
      <c r="G83" s="121">
        <f t="shared" si="3"/>
        <v>1.7992E-4</v>
      </c>
      <c r="H83" s="23"/>
    </row>
    <row r="84" spans="1:8" x14ac:dyDescent="0.25">
      <c r="A84" s="25" t="s">
        <v>1406</v>
      </c>
      <c r="B84" s="25" t="s">
        <v>3074</v>
      </c>
      <c r="C84" s="121">
        <v>6.6429999999999999E-5</v>
      </c>
      <c r="D84" s="121" t="str">
        <f t="shared" si="0"/>
        <v>ND2</v>
      </c>
      <c r="E84" s="121" t="str">
        <f t="shared" si="1"/>
        <v>ND2</v>
      </c>
      <c r="F84" s="121" t="str">
        <f t="shared" si="2"/>
        <v>ND2</v>
      </c>
      <c r="G84" s="121">
        <f t="shared" si="3"/>
        <v>6.6429999999999999E-5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0.99855130999999997</v>
      </c>
      <c r="D87" s="121" t="str">
        <f t="shared" si="0"/>
        <v>ND2</v>
      </c>
      <c r="E87" s="121" t="str">
        <f t="shared" si="1"/>
        <v>ND2</v>
      </c>
      <c r="F87" s="121" t="str">
        <f t="shared" si="2"/>
        <v>ND2</v>
      </c>
      <c r="G87" s="121">
        <f t="shared" si="3"/>
        <v>0.99855130999999997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57042FA9-684C-4140-8023-1338CE1655E9}"/>
</file>

<file path=customXml/itemProps2.xml><?xml version="1.0" encoding="utf-8"?>
<ds:datastoreItem xmlns:ds="http://schemas.openxmlformats.org/officeDocument/2006/customXml" ds:itemID="{EDF653D4-4F0F-45A1-B30C-AA7EC34C2F4B}"/>
</file>

<file path=customXml/itemProps3.xml><?xml version="1.0" encoding="utf-8"?>
<ds:datastoreItem xmlns:ds="http://schemas.openxmlformats.org/officeDocument/2006/customXml" ds:itemID="{315064D5-F5F5-4291-8E30-C8F78C368E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2024-08-13T12:24:42Z</dcterms:created>
  <dcterms:modified xsi:type="dcterms:W3CDTF">2024-08-13T14:23:47Z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