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05\Draft\"/>
    </mc:Choice>
  </mc:AlternateContent>
  <xr:revisionPtr revIDLastSave="0" documentId="13_ncr:1_{510267F9-C840-4858-9AC9-AFDA55A791D5}" xr6:coauthVersionLast="47" xr6:coauthVersionMax="47" xr10:uidLastSave="{00000000-0000-0000-0000-000000000000}"/>
  <bookViews>
    <workbookView xWindow="-120" yWindow="-120" windowWidth="29040" windowHeight="158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6" i="22"/>
  <c r="G26" i="22"/>
  <c r="F26" i="22"/>
  <c r="E26" i="22"/>
  <c r="D26" i="22"/>
  <c r="C26" i="22"/>
  <c r="H25" i="22"/>
  <c r="H24" i="22"/>
  <c r="H23" i="22"/>
  <c r="G17" i="22"/>
  <c r="F199" i="24"/>
  <c r="F198" i="24"/>
  <c r="F197" i="24"/>
  <c r="F196" i="24"/>
  <c r="F195" i="24"/>
  <c r="F194" i="24"/>
  <c r="F193" i="24"/>
  <c r="C192" i="24"/>
  <c r="F191" i="24"/>
  <c r="F190" i="24"/>
  <c r="F189" i="24"/>
  <c r="F192" i="24" s="1"/>
  <c r="F188" i="24"/>
  <c r="C121" i="24"/>
  <c r="C117" i="24"/>
  <c r="C89" i="24"/>
  <c r="F82" i="24"/>
  <c r="C82" i="24"/>
  <c r="F81" i="24"/>
  <c r="F80" i="24"/>
  <c r="F79" i="24"/>
  <c r="G77" i="24"/>
  <c r="F77"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F62" i="24"/>
  <c r="D46" i="24"/>
  <c r="C46" i="24"/>
  <c r="G45" i="24"/>
  <c r="F45" i="24"/>
  <c r="G44" i="24"/>
  <c r="F44" i="24"/>
  <c r="G43" i="24"/>
  <c r="F43" i="24"/>
  <c r="G42" i="24"/>
  <c r="F42" i="24"/>
  <c r="G41" i="24"/>
  <c r="F41" i="24"/>
  <c r="G40" i="24"/>
  <c r="F40" i="24"/>
  <c r="G39" i="24"/>
  <c r="F39" i="24"/>
  <c r="G38" i="24"/>
  <c r="F38" i="24"/>
  <c r="G37" i="24"/>
  <c r="F37" i="24"/>
  <c r="G36" i="24"/>
  <c r="F36" i="24"/>
  <c r="G35" i="24"/>
  <c r="F35" i="24"/>
  <c r="G34" i="24"/>
  <c r="F34" i="24"/>
  <c r="G33" i="24"/>
  <c r="F33" i="24"/>
  <c r="G32" i="24"/>
  <c r="F32" i="24"/>
  <c r="G31" i="24"/>
  <c r="G46" i="24" s="1"/>
  <c r="F31" i="24"/>
  <c r="F46" i="24" s="1"/>
  <c r="D22" i="24"/>
  <c r="C22" i="24"/>
  <c r="G21" i="24"/>
  <c r="F21" i="24"/>
  <c r="G16" i="24"/>
  <c r="F16" i="24"/>
  <c r="G11" i="24"/>
  <c r="G22" i="24" s="1"/>
  <c r="F11" i="24"/>
  <c r="F22" i="24" s="1"/>
  <c r="G636" i="19"/>
  <c r="G635" i="19"/>
  <c r="D635" i="19"/>
  <c r="C635" i="19"/>
  <c r="G634" i="19"/>
  <c r="G633" i="19"/>
  <c r="G632" i="19"/>
  <c r="G631" i="19"/>
  <c r="G630" i="19"/>
  <c r="G629" i="19"/>
  <c r="G628" i="19"/>
  <c r="G627" i="19"/>
  <c r="G626" i="19"/>
  <c r="G625" i="19"/>
  <c r="G624" i="19"/>
  <c r="G623" i="19"/>
  <c r="G622" i="19"/>
  <c r="G621" i="19"/>
  <c r="F618" i="19"/>
  <c r="D618" i="19"/>
  <c r="C618" i="19"/>
  <c r="G617" i="19"/>
  <c r="G616" i="19"/>
  <c r="G615" i="19"/>
  <c r="G614" i="19"/>
  <c r="G618" i="19" s="1"/>
  <c r="F614" i="19"/>
  <c r="G602" i="19"/>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F589" i="19"/>
  <c r="F602" i="19" s="1"/>
  <c r="G587" i="19"/>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F569" i="19"/>
  <c r="F587" i="19" s="1"/>
  <c r="G564" i="19"/>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F546" i="19"/>
  <c r="F564" i="19" s="1"/>
  <c r="G507" i="19"/>
  <c r="D507" i="19"/>
  <c r="C507" i="19"/>
  <c r="G506" i="19"/>
  <c r="F506" i="19"/>
  <c r="G505" i="19"/>
  <c r="F505" i="19"/>
  <c r="G504" i="19"/>
  <c r="F504" i="19"/>
  <c r="G503" i="19"/>
  <c r="F503" i="19"/>
  <c r="G502" i="19"/>
  <c r="F502" i="19"/>
  <c r="G501" i="19"/>
  <c r="F501" i="19"/>
  <c r="G500" i="19"/>
  <c r="F500" i="19"/>
  <c r="G499" i="19"/>
  <c r="F499" i="19"/>
  <c r="F507" i="19" s="1"/>
  <c r="G485" i="19"/>
  <c r="D485" i="19"/>
  <c r="C485" i="19"/>
  <c r="G484" i="19"/>
  <c r="F484" i="19"/>
  <c r="G483" i="19"/>
  <c r="F483" i="19"/>
  <c r="G482" i="19"/>
  <c r="F482" i="19"/>
  <c r="G481" i="19"/>
  <c r="F481" i="19"/>
  <c r="G480" i="19"/>
  <c r="F480" i="19"/>
  <c r="G479" i="19"/>
  <c r="F479" i="19"/>
  <c r="G478" i="19"/>
  <c r="F478" i="19"/>
  <c r="G477" i="19"/>
  <c r="F477" i="19"/>
  <c r="F485" i="19" s="1"/>
  <c r="G472" i="19"/>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F472" i="19" s="1"/>
  <c r="G404" i="19"/>
  <c r="G403" i="19"/>
  <c r="D403" i="19"/>
  <c r="C403" i="19"/>
  <c r="G402" i="19"/>
  <c r="G401" i="19"/>
  <c r="G400" i="19"/>
  <c r="G399" i="19"/>
  <c r="G398" i="19"/>
  <c r="G397" i="19"/>
  <c r="G396" i="19"/>
  <c r="G395" i="19"/>
  <c r="G392" i="19"/>
  <c r="D392" i="19"/>
  <c r="C392" i="19"/>
  <c r="G391" i="19"/>
  <c r="F391" i="19"/>
  <c r="G390" i="19"/>
  <c r="F390" i="19"/>
  <c r="G389" i="19"/>
  <c r="F389" i="19"/>
  <c r="G388" i="19"/>
  <c r="F388" i="19"/>
  <c r="F392" i="19" s="1"/>
  <c r="G385" i="19"/>
  <c r="D385" i="19"/>
  <c r="C385" i="19"/>
  <c r="G384" i="19"/>
  <c r="F384" i="19"/>
  <c r="G383" i="19"/>
  <c r="F383" i="19"/>
  <c r="G382" i="19"/>
  <c r="F382" i="19"/>
  <c r="G381" i="19"/>
  <c r="F381" i="19"/>
  <c r="G380" i="19"/>
  <c r="F380" i="19"/>
  <c r="G379" i="19"/>
  <c r="F379" i="19"/>
  <c r="G378" i="19"/>
  <c r="F378" i="19"/>
  <c r="F385" i="19" s="1"/>
  <c r="G367" i="19"/>
  <c r="G366" i="19"/>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F353" i="19"/>
  <c r="F366" i="19" s="1"/>
  <c r="G349" i="19"/>
  <c r="D349" i="19"/>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F331" i="19"/>
  <c r="F349" i="19" s="1"/>
  <c r="G326" i="19"/>
  <c r="D326" i="19"/>
  <c r="C326" i="19"/>
  <c r="G325" i="19"/>
  <c r="F325" i="19"/>
  <c r="G324" i="19"/>
  <c r="F324" i="19"/>
  <c r="G323" i="19"/>
  <c r="F323" i="19"/>
  <c r="G322" i="19"/>
  <c r="F322" i="19"/>
  <c r="G321" i="19"/>
  <c r="F321" i="19"/>
  <c r="G320" i="19"/>
  <c r="F320" i="19"/>
  <c r="G319" i="19"/>
  <c r="F319" i="19"/>
  <c r="G318" i="19"/>
  <c r="F318" i="19"/>
  <c r="F326" i="19" s="1"/>
  <c r="G317" i="19"/>
  <c r="F317" i="19"/>
  <c r="G316" i="19"/>
  <c r="F316" i="19"/>
  <c r="G315" i="19"/>
  <c r="F315" i="19"/>
  <c r="G314" i="19"/>
  <c r="F314" i="19"/>
  <c r="G313" i="19"/>
  <c r="F313" i="19"/>
  <c r="G312" i="19"/>
  <c r="F312" i="19"/>
  <c r="G311" i="19"/>
  <c r="F311" i="19"/>
  <c r="G310" i="19"/>
  <c r="F310" i="19"/>
  <c r="G309" i="19"/>
  <c r="F309" i="19"/>
  <c r="G308" i="19"/>
  <c r="F308" i="19"/>
  <c r="G273" i="19"/>
  <c r="D273" i="19"/>
  <c r="C273" i="19"/>
  <c r="G272" i="19"/>
  <c r="F272" i="19"/>
  <c r="G271" i="19"/>
  <c r="F271" i="19"/>
  <c r="G270" i="19"/>
  <c r="F270" i="19"/>
  <c r="G269" i="19"/>
  <c r="F269" i="19"/>
  <c r="G268" i="19"/>
  <c r="F268" i="19"/>
  <c r="G267" i="19"/>
  <c r="F267" i="19"/>
  <c r="G266" i="19"/>
  <c r="F266" i="19"/>
  <c r="G265" i="19"/>
  <c r="F265" i="19"/>
  <c r="F273" i="19" s="1"/>
  <c r="G251" i="19"/>
  <c r="D251" i="19"/>
  <c r="C251" i="19"/>
  <c r="G250" i="19"/>
  <c r="F250" i="19"/>
  <c r="G249" i="19"/>
  <c r="F249" i="19"/>
  <c r="G248" i="19"/>
  <c r="F248" i="19"/>
  <c r="G247" i="19"/>
  <c r="F247" i="19"/>
  <c r="G246" i="19"/>
  <c r="F246" i="19"/>
  <c r="G245" i="19"/>
  <c r="F245" i="19"/>
  <c r="G244" i="19"/>
  <c r="F244" i="19"/>
  <c r="G243" i="19"/>
  <c r="F243" i="19"/>
  <c r="F251" i="19" s="1"/>
  <c r="G238" i="19"/>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F214" i="19"/>
  <c r="F238" i="19" s="1"/>
  <c r="F97" i="19"/>
  <c r="D97" i="19"/>
  <c r="C97" i="19"/>
  <c r="F93" i="19"/>
  <c r="D93" i="19"/>
  <c r="C93" i="19"/>
  <c r="F65" i="19"/>
  <c r="D65" i="19"/>
  <c r="C65" i="19"/>
  <c r="F37" i="19"/>
  <c r="F35" i="19"/>
  <c r="F33" i="19"/>
  <c r="F31" i="19"/>
  <c r="C29" i="19"/>
  <c r="F38" i="19" s="1"/>
  <c r="F28" i="19"/>
  <c r="F27" i="19"/>
  <c r="F26" i="19"/>
  <c r="F29" i="19" s="1"/>
  <c r="D18" i="19"/>
  <c r="C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c r="F40" i="10"/>
  <c r="F39" i="10"/>
  <c r="F42" i="10" s="1"/>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91" i="9"/>
  <c r="G585" i="9"/>
  <c r="D585" i="9"/>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G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G471" i="9"/>
  <c r="G469" i="9"/>
  <c r="G467" i="9"/>
  <c r="G465" i="9"/>
  <c r="D465" i="9"/>
  <c r="G470" i="9" s="1"/>
  <c r="C465" i="9"/>
  <c r="F471" i="9" s="1"/>
  <c r="G464" i="9"/>
  <c r="F464" i="9"/>
  <c r="G463" i="9"/>
  <c r="F463" i="9"/>
  <c r="G462" i="9"/>
  <c r="F462" i="9"/>
  <c r="G461" i="9"/>
  <c r="F461" i="9"/>
  <c r="G460" i="9"/>
  <c r="F460" i="9"/>
  <c r="G459" i="9"/>
  <c r="F459" i="9"/>
  <c r="G458" i="9"/>
  <c r="F458" i="9"/>
  <c r="G457" i="9"/>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F232" i="9"/>
  <c r="F230" i="9"/>
  <c r="F228" i="9"/>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5"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F307" i="8"/>
  <c r="D307" i="8"/>
  <c r="C295" i="8"/>
  <c r="C293" i="8"/>
  <c r="D295" i="8"/>
  <c r="D293" i="8"/>
  <c r="F295" i="8"/>
  <c r="F293" i="8"/>
  <c r="D291" i="8"/>
  <c r="G293" i="8"/>
  <c r="C291" i="8"/>
  <c r="C307" i="8"/>
  <c r="G104" i="8" l="1"/>
  <c r="G102" i="8"/>
  <c r="G99" i="8"/>
  <c r="G97" i="8"/>
  <c r="G95" i="8"/>
  <c r="G93" i="8"/>
  <c r="G105" i="8"/>
  <c r="G103" i="8"/>
  <c r="G101" i="8"/>
  <c r="G98" i="8"/>
  <c r="G96" i="8"/>
  <c r="G94" i="8"/>
  <c r="F102" i="8"/>
  <c r="F104" i="8"/>
  <c r="G157" i="8"/>
  <c r="G158" i="8"/>
  <c r="G159" i="8"/>
  <c r="G160" i="8"/>
  <c r="G161" i="8"/>
  <c r="F180" i="8"/>
  <c r="F182" i="8"/>
  <c r="F184" i="8"/>
  <c r="F186" i="8"/>
  <c r="F209" i="8"/>
  <c r="F211" i="8"/>
  <c r="F213" i="8"/>
  <c r="F215" i="8"/>
  <c r="F59" i="8"/>
  <c r="F61" i="8"/>
  <c r="F80" i="8"/>
  <c r="F94" i="8"/>
  <c r="F100" i="8" s="1"/>
  <c r="F96" i="8"/>
  <c r="F98" i="8"/>
  <c r="F101" i="8"/>
  <c r="F103" i="8"/>
  <c r="F157" i="8"/>
  <c r="F158" i="8"/>
  <c r="F159" i="8"/>
  <c r="F160" i="8"/>
  <c r="F161" i="8"/>
  <c r="F174" i="8"/>
  <c r="F176" i="8"/>
  <c r="F178" i="8"/>
  <c r="F181" i="8"/>
  <c r="F183" i="8"/>
  <c r="F185" i="8"/>
  <c r="F194" i="8"/>
  <c r="F196" i="8"/>
  <c r="F198" i="8"/>
  <c r="F200" i="8"/>
  <c r="F202" i="8"/>
  <c r="F204" i="8"/>
  <c r="F206" i="8"/>
  <c r="F210" i="8"/>
  <c r="F212" i="8"/>
  <c r="G233" i="9"/>
  <c r="G232" i="9"/>
  <c r="G231" i="9"/>
  <c r="G230" i="9"/>
  <c r="G229" i="9"/>
  <c r="G228" i="9"/>
  <c r="F251" i="9"/>
  <c r="F253" i="9"/>
  <c r="F255" i="9"/>
  <c r="G488" i="9"/>
  <c r="G490" i="9"/>
  <c r="G492" i="9"/>
  <c r="F16" i="9"/>
  <c r="F18" i="9"/>
  <c r="F20" i="9"/>
  <c r="F22" i="9"/>
  <c r="F24" i="9"/>
  <c r="F26" i="9"/>
  <c r="G17" i="19"/>
  <c r="G16" i="19"/>
  <c r="G15" i="19"/>
  <c r="G18" i="19" s="1"/>
  <c r="F229" i="9"/>
  <c r="F231" i="9"/>
  <c r="F250" i="9"/>
  <c r="F252" i="9"/>
  <c r="G466" i="9"/>
  <c r="G468" i="9"/>
  <c r="G489" i="9"/>
  <c r="G491" i="9"/>
  <c r="F15" i="19"/>
  <c r="F17" i="19"/>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0" i="19"/>
  <c r="F32" i="19"/>
  <c r="F34" i="19"/>
  <c r="F36" i="19"/>
  <c r="F208" i="8" l="1"/>
  <c r="F18" i="19"/>
  <c r="F207" i="8"/>
  <c r="G100" i="8"/>
  <c r="F17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<sst xmlns="http://schemas.openxmlformats.org/spreadsheetml/2006/main" count="4663" uniqueCount="3081">
  <si>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</si>
  <si>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</si>
  <si>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</si>
  <si>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</si>
  <si>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</si>
  <si>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</si>
  <si>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</si>
  <si>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</si>
  <si>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</si>
  <si>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</si>
  <si>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</si>
  <si>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</si>
  <si>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</si>
  <si>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</si>
  <si>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</si>
  <si>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</si>
  <si>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</si>
  <si>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</si>
  <si>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</si>
  <si>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</si>
  <si>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</si>
  <si>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</si>
  <si>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</si>
  <si>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</si>
  <si>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</si>
  <si>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</si>
  <si>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</si>
  <si>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</si>
  <si>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</si>
  <si>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</si>
  <si>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</si>
  <si>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</si>
  <si>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</si>
  <si>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</si>
  <si>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</si>
  <si>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</si>
  <si>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</si>
  <si>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</si>
  <si>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</si>
  <si>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</si>
  <si>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</si>
  <si>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</si>
  <si>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</si>
  <si>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</si>
  <si>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</si>
  <si>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</si>
  <si>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</si>
  <si>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</si>
  <si>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</si>
  <si>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</si>
  <si>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</si>
  <si>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</si>
  <si>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</si>
  <si>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</si>
  <si>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</si>
  <si>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</si>
  <si>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</si>
  <si>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</si>
  <si>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</si>
  <si>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</si>
  <si>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</si>
  <si>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</si>
  <si>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</si>
  <si>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</si>
  <si>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</si>
  <si>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</si>
  <si>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</si>
  <si>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</si>
  <si>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</si>
  <si>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</si>
  <si>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</si>
  <si>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</si>
  <si>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</si>
  <si>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</si>
  <si>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</si>
  <si>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</si>
  <si>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</si>
  <si>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</si>
  <si>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</si>
  <si>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</si>
  <si>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</si>
  <si>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</si>
  <si>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</si>
  <si>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</si>
  <si>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</si>
  <si>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</si>
  <si>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</si>
  <si>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</si>
  <si>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</si>
  <si>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</si>
  <si>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</si>
  <si>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</si>
  <si>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</si>
  <si>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</si>
  <si>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</si>
  <si>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</si>
  <si>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</si>
  <si>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</si>
  <si>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</si>
  <si>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</si>
  <si>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</si>
  <si>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</si>
  <si>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</si>
  <si>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</si>
  <si>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</si>
  <si>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</si>
  <si>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</si>
  <si>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</si>
  <si>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</si>
  <si>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</si>
  <si>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</si>
  <si>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</si>
  <si>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</si>
  <si>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</si>
  <si>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</si>
  <si>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</si>
  <si>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</si>
  <si>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</si>
  <si>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</si>
  <si>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</si>
  <si>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</si>
  <si>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</si>
  <si>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</si>
  <si>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</si>
  <si>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</si>
  <si>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</si>
  <si>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</si>
  <si>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</si>
  <si>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</si>
  <si>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</si>
  <si>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</si>
  <si>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</si>
  <si>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</si>
  <si>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</si>
  <si>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</si>
  <si>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</si>
  <si>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</si>
  <si>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</si>
  <si>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</si>
  <si>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</si>
  <si>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</si>
  <si>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</si>
  <si>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</si>
  <si>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</si>
  <si>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</si>
  <si>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</si>
  <si>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</si>
  <si>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</si>
  <si>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</si>
  <si>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</si>
  <si>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</si>
  <si>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</si>
  <si>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</si>
  <si>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</si>
  <si>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</si>
  <si>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</si>
  <si>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</si>
  <si>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</si>
  <si>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</si>
  <si>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</si>
  <si>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</si>
  <si>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</si>
  <si>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</si>
  <si>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</si>
  <si>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</si>
  <si>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</si>
  <si>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</si>
  <si>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</si>
  <si>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</si>
  <si>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</si>
  <si>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</si>
  <si>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</si>
  <si>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</si>
  <si>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</si>
  <si>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</si>
  <si>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</si>
  <si>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</si>
  <si>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</si>
  <si>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</si>
  <si>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</si>
  <si>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</si>
  <si>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</si>
  <si>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</si>
  <si>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</si>
  <si>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</si>
  <si>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</si>
  <si>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</si>
  <si>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</si>
  <si>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</si>
  <si>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</si>
  <si>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</si>
  <si>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</si>
  <si>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</si>
  <si>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</si>
  <si>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</si>
  <si>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</si>
  <si>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</si>
  <si>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</si>
  <si>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</si>
  <si>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</si>
  <si>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</si>
  <si>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</si>
  <si>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</si>
  <si>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</si>
  <si>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</si>
  <si>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</si>
  <si>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</si>
  <si>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</si>
  <si>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</si>
  <si>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</si>
  <si>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</si>
  <si>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</si>
  <si>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</si>
  <si>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</si>
  <si>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</si>
  <si>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</si>
  <si>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</si>
  <si>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</si>
  <si>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</si>
  <si>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</si>
  <si>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</si>
  <si>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</si>
  <si>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</si>
  <si>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</si>
  <si>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</si>
  <si>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</si>
  <si>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</si>
  <si>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</si>
  <si>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</si>
  <si>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</si>
  <si>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</si>
  <si>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</si>
  <si>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</si>
  <si>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</si>
  <si>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</si>
  <si>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</si>
  <si>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</si>
  <si>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</si>
  <si>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</si>
  <si>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</si>
  <si>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</si>
  <si>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</si>
  <si>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</si>
  <si>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</si>
  <si>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</si>
  <si>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</si>
  <si>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</si>
  <si>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</si>
  <si>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</si>
  <si>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</si>
  <si>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</si>
  <si>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</si>
  <si>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</si>
  <si>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</si>
  <si>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</si>
  <si>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</si>
  <si>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</si>
  <si>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</si>
  <si>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</si>
  <si>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</si>
  <si>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</si>
  <si>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</si>
  <si>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</si>
  <si>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</si>
  <si>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</si>
  <si>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</si>
  <si>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</si>
  <si>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</si>
  <si>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</si>
  <si>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</si>
  <si>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</si>
  <si>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</si>
  <si>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</si>
  <si>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</si>
  <si>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</si>
  <si>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</si>
  <si>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</si>
  <si>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</si>
  <si>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</si>
  <si>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</si>
  <si>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</si>
  <si>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</si>
  <si>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</si>
  <si>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</si>
  <si>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</si>
  <si>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</si>
  <si>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</si>
  <si>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</si>
  <si>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</si>
  <si>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</si>
  <si>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</si>
  <si>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</si>
  <si>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</si>
  <si>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</si>
  <si>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</si>
  <si>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</si>
  <si>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</si>
  <si>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</si>
  <si>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</si>
  <si>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</si>
  <si>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</si>
  <si>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</si>
  <si>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</si>
  <si>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</si>
  <si>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</si>
  <si>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</si>
  <si>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</si>
  <si>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</si>
  <si>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</si>
  <si>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</si>
  <si>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</si>
  <si>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</si>
  <si>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</si>
  <si>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</si>
  <si>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</si>
  <si>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</si>
  <si>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</si>
  <si>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</si>
  <si>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</si>
  <si>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</si>
  <si>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</si>
  <si>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</si>
  <si>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</si>
  <si>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</si>
  <si>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</si>
  <si>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</si>
  <si>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</si>
  <si>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</si>
  <si>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</si>
  <si>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</si>
  <si>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</si>
  <si>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</si>
  <si>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</si>
  <si>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</si>
  <si>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</si>
  <si>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</si>
  <si>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</si>
  <si>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</si>
  <si>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</si>
  <si>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</si>
  <si>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</si>
  <si>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</si>
  <si>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</si>
  <si>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</si>
  <si>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</si>
  <si>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</si>
  <si>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</si>
  <si>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</si>
  <si>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</si>
  <si>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</si>
  <si>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</si>
  <si>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</si>
  <si>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</si>
  <si>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</si>
  <si>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</si>
  <si>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</si>
  <si>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</si>
  <si>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</si>
  <si>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</si>
  <si>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</si>
  <si>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</si>
  <si>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</si>
  <si>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</si>
  <si>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</si>
  <si>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</si>
  <si>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</si>
  <si>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</si>
  <si>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</si>
  <si>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</si>
  <si>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</si>
  <si>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</si>
  <si>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</si>
  <si>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</si>
  <si>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</si>
  <si>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</si>
  <si>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</si>
  <si>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</si>
  <si>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</si>
  <si>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</si>
  <si>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</si>
  <si>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</si>
  <si>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</si>
  <si>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</si>
  <si>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</si>
  <si>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</si>
  <si>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</si>
  <si>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</si>
  <si>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</si>
  <si>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</si>
  <si>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</si>
  <si>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</si>
  <si>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</si>
  <si>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</si>
  <si>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</si>
  <si>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</si>
  <si>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</si>
  <si>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</si>
  <si>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</si>
  <si>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</si>
  <si>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</si>
  <si>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</si>
  <si>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</si>
  <si>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</si>
  <si>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</si>
  <si>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</si>
  <si>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</si>
  <si>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</si>
  <si>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</si>
  <si>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</si>
  <si>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</si>
  <si>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</si>
  <si>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</si>
  <si>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</si>
  <si>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</si>
  <si>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</si>
  <si>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</si>
  <si>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</si>
  <si>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</si>
  <si>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</si>
  <si>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</si>
  <si>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</si>
  <si>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</si>
  <si>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</si>
  <si>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</si>
  <si>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</si>
  <si>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</si>
  <si>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</si>
  <si>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</si>
  <si>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</si>
  <si>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</si>
  <si>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</si>
  <si>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</si>
  <si>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</si>
  <si>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</si>
  <si>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</si>
  <si>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</si>
  <si>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</si>
  <si>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</si>
  <si>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</si>
  <si>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</si>
  <si>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</si>
  <si>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</si>
  <si>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</si>
  <si>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</si>
  <si>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</si>
  <si>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</si>
  <si>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</si>
  <si>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</si>
  <si>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</si>
  <si>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</si>
  <si>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</si>
  <si>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</si>
  <si>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</si>
  <si>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</si>
  <si>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</si>
  <si>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</si>
  <si>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</si>
  <si>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</si>
  <si>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</si>
  <si>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</si>
  <si>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</si>
  <si>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</si>
  <si>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</si>
  <si>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</si>
  <si>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</si>
  <si>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</si>
  <si>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</si>
  <si>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</si>
  <si>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</si>
  <si>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</si>
  <si>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</si>
  <si>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</si>
  <si>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</si>
  <si>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</si>
  <si>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</si>
  <si>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</si>
  <si>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</si>
  <si>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</si>
  <si>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</si>
  <si>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</si>
  <si>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</si>
  <si>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</si>
  <si>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</si>
  <si>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</si>
  <si>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</si>
  <si>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</si>
  <si>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</si>
  <si>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</si>
  <si>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</si>
  <si>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</si>
  <si>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</si>
  <si>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</si>
  <si>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</si>
  <si>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</si>
  <si>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</si>
  <si>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</si>
  <si>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</si>
  <si>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</si>
  <si>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</si>
  <si>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</si>
  <si>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</si>
  <si>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</si>
  <si>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</si>
  <si>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</si>
  <si>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</si>
  <si>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</si>
  <si>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</si>
  <si>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</si>
  <si>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</si>
  <si>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</si>
  <si>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</si>
  <si>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</si>
  <si>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</si>
  <si>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</si>
  <si>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</si>
  <si>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</si>
  <si>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</si>
  <si>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</si>
  <si>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</si>
  <si>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</si>
  <si>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</si>
  <si>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</si>
  <si>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</si>
  <si>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</si>
  <si>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</si>
  <si>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</si>
  <si>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</si>
  <si>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</si>
  <si>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</si>
  <si>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</si>
  <si>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</si>
  <si>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</si>
  <si>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</si>
  <si>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</si>
  <si>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</si>
  <si>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</si>
  <si>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</si>
  <si>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</si>
  <si>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</si>
  <si>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</si>
  <si>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</si>
  <si>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</si>
  <si>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</si>
  <si>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</si>
  <si>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</si>
  <si>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</si>
  <si>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</si>
  <si>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</si>
  <si>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</si>
  <si>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</si>
  <si>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</si>
  <si>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</si>
  <si>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</si>
  <si>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</si>
  <si>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</si>
  <si>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</si>
  <si>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</si>
  <si>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</si>
  <si>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</si>
  <si>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</si>
  <si>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</si>
  <si>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</si>
  <si>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</si>
  <si>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</si>
  <si>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</si>
  <si>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</si>
  <si>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</si>
  <si>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</si>
  <si>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</si>
  <si>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</si>
  <si>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</si>
  <si>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</si>
  <si>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</si>
  <si>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</si>
  <si>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</si>
  <si>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</si>
  <si>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</si>
  <si>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</si>
  <si>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</si>
  <si>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</si>
  <si>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</si>
  <si>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</si>
  <si>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</si>
  <si>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</si>
  <si>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</si>
  <si>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</si>
  <si>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</si>
  <si>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</si>
  <si>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</si>
  <si>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</si>
  <si>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</si>
  <si>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</si>
  <si>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</si>
  <si>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</si>
  <si>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</si>
  <si>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</si>
  <si>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</si>
  <si>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</si>
  <si>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</si>
  <si>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</si>
  <si>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</si>
  <si>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</si>
  <si>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</si>
  <si>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</si>
  <si>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</si>
  <si>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</si>
  <si>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</si>
  <si>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</si>
  <si>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</si>
  <si>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</si>
  <si>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</si>
  <si>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</si>
  <si>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</si>
  <si>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</si>
  <si>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</si>
  <si>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</si>
  <si>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</si>
  <si>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</si>
  <si>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</si>
  <si>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</si>
  <si>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</si>
  <si>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</si>
  <si>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</si>
  <si>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</si>
  <si>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</si>
  <si>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</si>
  <si>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</si>
  <si>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</si>
  <si>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</si>
  <si>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</si>
  <si>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</si>
  <si>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</si>
  <si>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</si>
  <si>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</si>
  <si>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</si>
  <si>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</si>
  <si>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</si>
  <si>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</si>
  <si>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</si>
  <si>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</si>
  <si>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</si>
  <si>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</si>
  <si>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</si>
  <si>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</si>
  <si>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</si>
  <si>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</si>
  <si>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</si>
  <si>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</si>
  <si>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</si>
  <si>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</si>
  <si>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</si>
  <si>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</si>
  <si>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</si>
  <si>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</si>
  <si>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</si>
  <si>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</si>
  <si>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</si>
  <si>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</si>
  <si>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</si>
  <si>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</si>
  <si>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</si>
  <si>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</si>
  <si>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</si>
  <si>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</si>
  <si>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</si>
  <si>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</si>
  <si>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</si>
  <si>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</si>
  <si>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</si>
  <si>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</si>
  <si>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</si>
  <si>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</si>
  <si>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</si>
  <si>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</si>
  <si>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</si>
  <si>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</si>
  <si>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</si>
  <si>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</si>
  <si>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</si>
  <si>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</si>
  <si>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</si>
  <si>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</si>
  <si>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</si>
  <si>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</si>
  <si>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</si>
  <si>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</si>
  <si>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</si>
  <si>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</si>
  <si>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</si>
  <si>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</si>
  <si>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</si>
  <si>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</si>
  <si>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</si>
  <si>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</si>
  <si>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</si>
  <si>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</si>
  <si>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</si>
  <si>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</si>
  <si>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</si>
  <si>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</si>
  <si>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</si>
  <si>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</si>
  <si>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</si>
  <si>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</si>
  <si>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</si>
  <si>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</si>
  <si>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</si>
  <si>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</si>
  <si>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</si>
  <si>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</si>
  <si>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</si>
  <si>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</si>
  <si>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</si>
  <si>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</si>
  <si>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</si>
  <si>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</si>
  <si>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</si>
  <si>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</si>
  <si>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</si>
  <si>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</si>
  <si>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</si>
  <si>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</si>
  <si>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</si>
  <si>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</si>
  <si>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</si>
  <si>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</si>
  <si>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</si>
  <si>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</si>
  <si>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</si>
  <si>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</si>
  <si>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</si>
  <si>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</si>
  <si>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</si>
  <si>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</si>
  <si>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</si>
  <si>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</si>
  <si>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</si>
  <si>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</si>
  <si>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</si>
  <si>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</si>
  <si>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</si>
  <si>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</si>
  <si>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</si>
  <si>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</si>
  <si>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</si>
  <si>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</si>
  <si>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</si>
  <si>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</si>
  <si>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</si>
  <si>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</si>
  <si>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</si>
  <si>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</si>
  <si>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</si>
  <si>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</si>
  <si>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</si>
  <si>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</si>
  <si>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</si>
  <si>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</si>
  <si>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</si>
  <si>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</si>
  <si>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</si>
  <si>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</si>
  <si>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</si>
  <si>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</si>
  <si>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</si>
  <si>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</si>
  <si>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</si>
  <si>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</si>
  <si>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</si>
  <si>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</si>
  <si>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</si>
  <si>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</si>
  <si>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</si>
  <si>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</si>
  <si>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</si>
  <si>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</si>
  <si>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</si>
  <si>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</si>
  <si>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</si>
  <si>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</si>
  <si>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</si>
  <si>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</si>
  <si>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</si>
  <si>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</si>
  <si>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</si>
  <si>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</si>
  <si>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</si>
  <si>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</si>
  <si>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</si>
  <si>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</si>
  <si>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</si>
  <si>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</si>
  <si>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</si>
  <si>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</si>
  <si>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</si>
  <si>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</si>
  <si>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</si>
  <si>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</si>
  <si>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</si>
  <si>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</si>
  <si>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</si>
  <si>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</si>
  <si>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</si>
  <si>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</si>
  <si>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</si>
  <si>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</si>
  <si>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</si>
  <si>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</si>
  <si>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</si>
  <si>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</si>
  <si>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</si>
  <si>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</si>
  <si>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</si>
  <si>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</si>
  <si>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</si>
  <si>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</si>
  <si>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</si>
  <si>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</si>
  <si>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</si>
  <si>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</si>
  <si>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</si>
  <si>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</si>
  <si>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</si>
  <si>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</si>
  <si>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</si>
  <si>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</si>
  <si>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</si>
  <si>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</si>
  <si>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</si>
  <si>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</si>
  <si>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</si>
  <si>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</si>
  <si>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</si>
  <si>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</si>
  <si>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</si>
  <si>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</si>
  <si>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</si>
  <si>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</si>
  <si>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</si>
  <si>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</si>
  <si>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</si>
  <si>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</si>
  <si>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</si>
  <si>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</si>
  <si>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</si>
  <si>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</si>
  <si>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</si>
  <si>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</si>
  <si>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</si>
  <si>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</si>
  <si>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</si>
  <si>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</si>
  <si>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</si>
  <si>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</si>
  <si>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</si>
  <si>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</si>
  <si>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</si>
  <si>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</si>
  <si>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</si>
  <si>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</si>
  <si>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</si>
  <si>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</si>
  <si>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</si>
  <si>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</si>
  <si>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</si>
  <si>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</si>
  <si>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</si>
  <si>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</si>
  <si>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</si>
  <si>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</si>
  <si>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</si>
  <si>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</si>
  <si>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</si>
  <si>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</si>
  <si>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</si>
  <si>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</si>
  <si>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</si>
  <si>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</si>
  <si>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</si>
  <si>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</si>
  <si>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</si>
  <si>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</si>
  <si>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</si>
  <si>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</si>
  <si>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</si>
  <si>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</si>
  <si>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</si>
  <si>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</si>
  <si>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</si>
  <si>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</si>
  <si>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</si>
  <si>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</si>
  <si>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</si>
  <si>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</si>
  <si>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</si>
  <si>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</si>
  <si>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</si>
  <si>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</si>
  <si>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</si>
  <si>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</si>
  <si>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</si>
  <si>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</si>
  <si>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</si>
  <si>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</si>
  <si>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</si>
  <si>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</si>
  <si>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</si>
  <si>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</si>
  <si>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</si>
  <si>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</si>
  <si>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</si>
  <si>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</si>
  <si>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</si>
  <si>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</si>
  <si>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</si>
  <si>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</si>
  <si>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</si>
  <si>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</si>
  <si>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</si>
  <si>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</si>
  <si>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</si>
  <si>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</si>
  <si>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</si>
  <si>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</si>
  <si>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</si>
  <si>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</si>
  <si>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</si>
  <si>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</si>
  <si>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</si>
  <si>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</si>
  <si>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</si>
  <si>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</si>
  <si>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</si>
  <si>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</si>
  <si>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</si>
  <si>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</si>
  <si>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</si>
  <si>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</si>
  <si>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</si>
  <si>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</si>
  <si>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</si>
  <si>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</si>
  <si>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</si>
  <si>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</si>
  <si>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</si>
  <si>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</si>
  <si>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</si>
  <si>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</si>
  <si>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</si>
  <si>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</si>
  <si>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</si>
  <si>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</si>
  <si>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</si>
  <si>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</si>
  <si>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</si>
  <si>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</si>
  <si>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</si>
  <si>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</si>
  <si>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</si>
  <si>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</si>
  <si>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</si>
  <si>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</si>
  <si>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</si>
  <si>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</si>
  <si>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</si>
  <si>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</si>
  <si>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</si>
  <si>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</si>
  <si>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</si>
  <si>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</si>
  <si>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</si>
  <si>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</si>
  <si>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</si>
  <si>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</si>
  <si>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</si>
  <si>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</si>
  <si>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</si>
  <si>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</si>
  <si>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</si>
  <si>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</si>
  <si>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</si>
  <si>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</si>
  <si>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</si>
  <si>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</si>
  <si>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</si>
  <si>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</si>
  <si>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</si>
  <si>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</si>
  <si>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</si>
  <si>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</si>
  <si>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</si>
  <si>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</si>
  <si>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</si>
  <si>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</si>
  <si>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</si>
  <si>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</si>
  <si>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</si>
  <si>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</si>
  <si>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</si>
  <si>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</si>
  <si>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</si>
  <si>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</si>
  <si>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</si>
  <si>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</si>
  <si>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</si>
  <si>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</si>
  <si>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</si>
  <si>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</si>
  <si>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</si>
  <si>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</si>
  <si>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</si>
  <si>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</si>
  <si>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</si>
  <si>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</si>
  <si>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</si>
  <si>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</si>
  <si>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</si>
  <si>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</si>
  <si>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</si>
  <si>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</si>
  <si>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</si>
  <si>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</si>
  <si>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</si>
  <si>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</si>
  <si>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</si>
  <si>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</si>
  <si>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</si>
  <si>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</si>
  <si>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</si>
  <si>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</si>
  <si>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</si>
  <si>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</si>
  <si>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</si>
  <si>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</si>
  <si>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</si>
  <si>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</si>
  <si>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</si>
  <si>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</si>
  <si>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</si>
  <si>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</si>
  <si>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</si>
  <si>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</si>
  <si>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</si>
  <si>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</si>
  <si>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</si>
  <si>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</si>
  <si>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</si>
  <si>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</si>
  <si>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</si>
  <si>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</si>
  <si>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</si>
  <si>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</si>
  <si>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</si>
  <si>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</si>
  <si>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</si>
  <si>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</si>
  <si>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</si>
  <si>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</si>
  <si>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</si>
  <si>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</si>
  <si>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</si>
  <si>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</si>
  <si>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</si>
  <si>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</si>
  <si>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</si>
  <si>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</si>
  <si>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</si>
  <si>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</si>
  <si>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</si>
  <si>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</si>
  <si>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</si>
  <si>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</si>
  <si>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</si>
  <si>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</si>
  <si>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</si>
  <si>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</si>
  <si>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</si>
  <si>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</si>
  <si>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</si>
  <si>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</si>
  <si>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</si>
  <si>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</si>
  <si>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</si>
  <si>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</si>
  <si>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</si>
  <si>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</si>
  <si>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</si>
  <si>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</si>
  <si>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</si>
  <si>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</si>
  <si>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</si>
  <si>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</si>
  <si>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</si>
  <si>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</si>
  <si>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</si>
  <si>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</si>
  <si>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</si>
  <si>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</si>
  <si>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</si>
  <si>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</si>
  <si>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</si>
  <si>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</si>
  <si>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</si>
  <si>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</si>
  <si>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</si>
  <si>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</si>
  <si>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</si>
  <si>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</si>
  <si>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</si>
  <si>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</si>
  <si>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</si>
  <si>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</si>
  <si>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</si>
  <si>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</si>
  <si>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</si>
  <si>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</si>
  <si>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</si>
  <si>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</si>
  <si>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</si>
  <si>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</si>
  <si>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</si>
  <si>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</si>
  <si>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</si>
  <si>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</si>
  <si>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</si>
  <si>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</si>
  <si>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</si>
  <si>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</si>
  <si>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</si>
  <si>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</si>
  <si>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</si>
  <si>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</si>
  <si>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</si>
  <si>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</si>
  <si>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</si>
  <si>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</si>
  <si>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</si>
  <si>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</si>
  <si>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</si>
  <si>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</si>
  <si>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</si>
  <si>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</si>
  <si>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</si>
  <si>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</si>
  <si>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</si>
  <si>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</si>
  <si>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</si>
  <si>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</si>
  <si>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</si>
  <si>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</si>
  <si>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</si>
  <si>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</si>
  <si>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</si>
  <si>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</si>
  <si>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</si>
  <si>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</si>
  <si>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</si>
  <si>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</si>
  <si>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</si>
  <si>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</si>
  <si>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</si>
  <si>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</si>
  <si>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</si>
  <si>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</si>
  <si>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</si>
  <si>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</si>
  <si>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</si>
  <si>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</si>
  <si>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</si>
  <si>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</si>
  <si>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</si>
  <si>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</si>
  <si>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</si>
  <si>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</si>
  <si>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</si>
  <si>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</si>
  <si>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</si>
  <si>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</si>
  <si>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</si>
  <si>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</si>
  <si>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</si>
  <si>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</si>
  <si>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</si>
  <si>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</si>
  <si>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</si>
  <si>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</si>
  <si>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</si>
  <si>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</si>
  <si>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</si>
  <si>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</si>
  <si>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</si>
  <si>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</si>
  <si>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</si>
  <si>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</si>
  <si>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</si>
  <si>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</si>
  <si>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</si>
  <si>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</si>
  <si>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</si>
  <si>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</si>
  <si>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</si>
  <si>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</si>
  <si>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</si>
  <si>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</si>
  <si>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</si>
  <si>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</si>
  <si>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</si>
  <si>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</si>
  <si>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</si>
  <si>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</si>
  <si>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</si>
  <si>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</si>
  <si>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</si>
  <si>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</si>
  <si>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</si>
  <si>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</si>
  <si>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</si>
  <si>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</si>
  <si>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</si>
  <si>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</si>
  <si>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</si>
  <si>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</si>
  <si>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</si>
  <si>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</si>
  <si>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</si>
  <si>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</si>
  <si>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</si>
  <si>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</si>
  <si>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</si>
  <si>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</si>
  <si>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</si>
  <si>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</si>
  <si>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</si>
  <si>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</si>
  <si>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</si>
  <si>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</si>
  <si>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</si>
  <si>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</si>
  <si>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</si>
  <si>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</si>
  <si>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</si>
  <si>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</si>
  <si>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</si>
  <si>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</si>
  <si>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</si>
  <si>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</si>
  <si>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</si>
  <si>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</si>
  <si>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</si>
  <si>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</si>
  <si>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</si>
  <si>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</si>
  <si>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</si>
  <si>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</si>
  <si>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</si>
  <si>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</si>
  <si>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</si>
  <si>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</si>
  <si>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</si>
  <si>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</si>
  <si>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</si>
  <si>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</si>
  <si>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</si>
  <si>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</si>
  <si>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</si>
  <si>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</si>
  <si>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</si>
  <si>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</si>
  <si>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</si>
  <si>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</si>
  <si>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</si>
  <si>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</si>
  <si>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</si>
  <si>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</si>
  <si>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</si>
  <si>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</si>
  <si>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</si>
  <si>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</si>
  <si>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</si>
  <si>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</si>
  <si>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</si>
  <si>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</si>
  <si>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</si>
  <si>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</si>
  <si>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</si>
  <si>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</si>
  <si>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</si>
  <si>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</si>
  <si>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</si>
  <si>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</si>
  <si>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</si>
  <si>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</si>
  <si>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</si>
  <si>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</si>
  <si>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</si>
  <si>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</si>
  <si>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</si>
  <si>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</si>
  <si>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</si>
  <si>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</si>
  <si>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</si>
  <si>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</si>
  <si>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</si>
  <si>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</si>
  <si>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</si>
  <si>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</si>
  <si>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</si>
  <si>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</si>
  <si>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</si>
  <si>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</si>
  <si>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</si>
  <si>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</si>
  <si>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</si>
  <si>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</si>
  <si>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</si>
  <si>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</si>
  <si>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</si>
  <si>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</si>
  <si>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</si>
  <si>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</si>
  <si>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</si>
  <si>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</si>
  <si>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</si>
  <si>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</si>
  <si>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</si>
  <si>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</si>
  <si>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</si>
  <si>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</si>
  <si>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</si>
  <si>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</si>
  <si>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</si>
  <si>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</si>
  <si>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</si>
  <si>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</si>
  <si>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</si>
  <si>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</si>
  <si>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</si>
  <si>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</si>
  <si>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</si>
  <si>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</si>
  <si>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</si>
  <si>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</si>
  <si>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</si>
  <si>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</si>
  <si>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</si>
  <si>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</si>
  <si>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</si>
  <si>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</si>
  <si>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</si>
  <si>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</si>
  <si>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</si>
  <si>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</si>
  <si>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</si>
  <si>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</si>
  <si>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</si>
  <si>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</si>
  <si>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</si>
  <si>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</si>
  <si>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</si>
  <si>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</si>
  <si>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</si>
  <si>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</si>
  <si>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</si>
  <si>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</si>
  <si>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</si>
  <si>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</si>
  <si>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</si>
  <si>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</si>
  <si>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</si>
  <si>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</si>
  <si>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</si>
  <si>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</si>
  <si>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</si>
  <si>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</si>
  <si>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</si>
  <si>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</si>
  <si>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</si>
  <si>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</si>
  <si>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</si>
  <si>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</si>
  <si>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</si>
  <si>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</si>
  <si>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</si>
  <si>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</si>
  <si>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</si>
  <si>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</si>
  <si>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</si>
  <si>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</si>
  <si>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</si>
  <si>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</si>
  <si>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</si>
  <si>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</si>
  <si>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</si>
  <si>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</si>
  <si>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</si>
  <si>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</si>
  <si>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</si>
  <si>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</si>
  <si>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</si>
  <si>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</si>
  <si>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</si>
  <si>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</si>
  <si>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</si>
  <si>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</si>
  <si>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</si>
  <si>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</si>
  <si>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</si>
  <si>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</si>
  <si>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</si>
  <si>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</si>
  <si>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</si>
  <si>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</si>
  <si>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</si>
  <si>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</si>
  <si>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</si>
  <si>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</si>
  <si>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</si>
  <si>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</si>
  <si>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</si>
  <si>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</si>
  <si>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</si>
  <si>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</si>
  <si>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</si>
  <si>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</si>
  <si>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</si>
  <si>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</si>
  <si>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</si>
  <si>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</si>
  <si>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</si>
  <si>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</si>
  <si>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</si>
  <si>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</si>
  <si>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</si>
  <si>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</si>
  <si>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</si>
  <si>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</si>
  <si>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</si>
  <si>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</si>
  <si>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</si>
  <si>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</si>
  <si>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</si>
  <si>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</si>
  <si>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</si>
  <si>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</si>
  <si>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</si>
  <si>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</si>
  <si>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</si>
  <si>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</si>
  <si>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</si>
  <si>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</si>
  <si>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</si>
  <si>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</si>
  <si>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</si>
  <si>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</si>
  <si>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</si>
  <si>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</si>
  <si>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</si>
  <si>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</si>
  <si>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</si>
  <si>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</si>
  <si>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</si>
  <si>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</si>
  <si>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</si>
  <si>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</si>
  <si>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</si>
  <si>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</si>
  <si>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</si>
  <si>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</si>
  <si>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</si>
  <si>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</si>
  <si>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</si>
  <si>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</si>
  <si>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</si>
  <si>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</si>
  <si>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</si>
  <si>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</si>
  <si>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</si>
  <si>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</si>
  <si>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</si>
  <si>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</si>
  <si>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</si>
  <si>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</si>
  <si>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</si>
  <si>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</si>
  <si>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</si>
  <si>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</si>
  <si>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</si>
  <si>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</si>
  <si>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</si>
  <si>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</si>
  <si>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</si>
  <si>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</si>
  <si>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</si>
  <si>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</si>
  <si>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</si>
  <si>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</si>
  <si>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</si>
  <si>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</si>
  <si>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</si>
  <si>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</si>
  <si>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</si>
  <si>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</si>
  <si>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</si>
  <si>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</si>
  <si>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</si>
  <si>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</si>
  <si>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</si>
  <si>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</si>
  <si>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</si>
  <si>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</si>
  <si>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</si>
  <si>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</si>
  <si>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</si>
  <si>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</si>
  <si>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</si>
  <si>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</si>
  <si>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</si>
  <si>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</si>
  <si>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</si>
  <si>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</si>
  <si>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</si>
  <si>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</si>
  <si>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</si>
  <si>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</si>
  <si>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</si>
  <si>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</si>
  <si>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</si>
  <si>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</si>
  <si>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</si>
  <si>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</si>
  <si>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</si>
  <si>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</si>
  <si>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</si>
  <si>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</si>
  <si>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</si>
  <si>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</si>
  <si>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</si>
  <si>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</si>
  <si>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</si>
  <si>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</si>
  <si>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</si>
  <si>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</si>
  <si>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</si>
  <si>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</si>
  <si>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</si>
  <si>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</si>
  <si>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</si>
  <si>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</si>
  <si>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</si>
  <si>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</si>
  <si>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</si>
  <si>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</si>
  <si>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</si>
  <si>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</si>
  <si>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</si>
  <si>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</si>
  <si>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</si>
  <si>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</si>
  <si>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</si>
  <si>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</si>
  <si>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</si>
  <si>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</si>
  <si>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</si>
  <si>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</si>
  <si>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</si>
  <si>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</si>
  <si>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</si>
  <si>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</si>
  <si>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</si>
  <si>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</si>
  <si>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</si>
  <si>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</si>
  <si>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</si>
  <si>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</si>
  <si>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</si>
  <si>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</si>
  <si>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</si>
  <si>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</si>
  <si>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</si>
  <si>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</si>
  <si>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</si>
  <si>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</si>
  <si>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</si>
  <si>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</si>
  <si>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</si>
  <si>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</si>
  <si>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</si>
  <si>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</si>
  <si>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</si>
  <si>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</si>
  <si>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</si>
  <si>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</si>
  <si>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</si>
  <si>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</si>
  <si>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</si>
  <si>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</si>
  <si>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</si>
  <si>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</si>
  <si>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</si>
  <si>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</si>
  <si>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</si>
  <si>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</si>
  <si>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</si>
  <si>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</si>
  <si>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</si>
  <si>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</si>
  <si>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</si>
  <si>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</si>
  <si>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</si>
  <si>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</si>
  <si>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</si>
  <si>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</si>
  <si>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</si>
  <si>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</si>
  <si>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</si>
  <si>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</si>
  <si>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</si>
  <si>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</si>
  <si>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</si>
  <si>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</si>
  <si>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</si>
  <si>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</si>
  <si>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</si>
  <si>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</si>
  <si>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</si>
  <si>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</si>
  <si>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</si>
  <si>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</si>
  <si>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</si>
  <si>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</si>
  <si>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</si>
  <si>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</si>
  <si>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</si>
  <si>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</si>
  <si>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</si>
  <si>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</si>
  <si>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</si>
  <si>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</si>
  <si>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</si>
  <si>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</si>
  <si>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</si>
  <si>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</si>
  <si>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</si>
  <si>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</si>
  <si>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</si>
  <si>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</si>
  <si>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</si>
  <si>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</si>
  <si>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</si>
  <si>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</si>
  <si>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</si>
  <si>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</si>
  <si>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</si>
  <si>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</si>
  <si>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</si>
  <si>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</si>
  <si>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</si>
  <si>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</si>
  <si>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</si>
  <si>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</si>
  <si>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</si>
  <si>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</si>
  <si>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</si>
  <si>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</si>
  <si>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</si>
  <si>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</si>
  <si>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</si>
  <si>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</si>
  <si>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</si>
  <si>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</si>
  <si>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</si>
  <si>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</si>
  <si>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</si>
  <si>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</si>
  <si>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</si>
  <si>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</si>
  <si>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</si>
  <si>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</si>
  <si>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</si>
  <si>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</si>
  <si>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</si>
  <si>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</si>
  <si>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</si>
  <si>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</si>
  <si>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</si>
  <si>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</si>
  <si>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</si>
  <si>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</si>
  <si>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</si>
  <si>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</si>
  <si>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</si>
  <si>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</si>
  <si>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</si>
  <si>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</si>
  <si>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</si>
  <si>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</si>
  <si>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</si>
  <si>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</si>
  <si>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</si>
  <si>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</si>
  <si>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</si>
  <si>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</si>
  <si>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</si>
  <si>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</si>
  <si>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</si>
  <si>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</si>
  <si>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</si>
  <si>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</si>
  <si>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</si>
  <si>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</si>
  <si>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</si>
  <si>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</si>
  <si>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</si>
  <si>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</si>
  <si>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</si>
  <si>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</si>
  <si>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</si>
  <si>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</si>
  <si>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</si>
  <si>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</si>
  <si>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</si>
  <si>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</si>
  <si>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</si>
  <si>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</si>
  <si>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</si>
  <si>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</si>
  <si>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</si>
  <si>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</si>
  <si>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</si>
  <si>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</si>
  <si>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</si>
  <si>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</si>
  <si>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</si>
  <si>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</si>
  <si>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</si>
  <si>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</si>
  <si>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</si>
  <si>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</si>
  <si>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</si>
  <si>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</si>
  <si>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</si>
  <si>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</si>
  <si>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</si>
  <si>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</si>
  <si>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</si>
  <si>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</si>
  <si>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</si>
  <si>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</si>
  <si>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</si>
  <si>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</si>
  <si>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</si>
  <si>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</si>
  <si>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</si>
  <si>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</si>
  <si>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</si>
  <si>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</si>
  <si>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</si>
  <si>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</si>
  <si>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</si>
  <si>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</si>
  <si>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</si>
  <si>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</si>
  <si>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</si>
  <si>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</si>
  <si>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</si>
  <si>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</si>
  <si>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</si>
  <si>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</si>
  <si>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</si>
  <si>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</si>
  <si>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</si>
  <si>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</si>
  <si>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</si>
  <si>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</si>
  <si>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</si>
  <si>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</si>
  <si>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</si>
  <si>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</si>
  <si>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</si>
  <si>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</si>
  <si>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</si>
  <si>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</si>
  <si>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</si>
  <si>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</si>
  <si>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</si>
  <si>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</si>
  <si>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</si>
  <si>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</si>
  <si>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</si>
  <si>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</si>
  <si>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</si>
  <si>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</si>
  <si>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</si>
  <si>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</si>
  <si>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</si>
  <si>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</si>
  <si>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</si>
  <si>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</si>
  <si>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</si>
  <si>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</si>
  <si>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</si>
  <si>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</si>
  <si>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</si>
  <si>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</si>
  <si>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</si>
  <si>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</si>
  <si>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</si>
  <si>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</si>
  <si>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</si>
  <si>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</si>
  <si>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</si>
  <si>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</si>
  <si>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</si>
  <si>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</si>
  <si>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</si>
  <si>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</si>
  <si>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</si>
  <si>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</si>
  <si>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</si>
  <si>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</si>
  <si>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</si>
  <si>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</si>
  <si>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</si>
  <si>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</si>
  <si>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</si>
  <si>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</si>
  <si>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</si>
  <si>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</si>
  <si>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</si>
  <si>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</si>
  <si>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</si>
  <si>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</si>
  <si>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</si>
  <si>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</si>
  <si>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</si>
  <si>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</si>
  <si>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</si>
  <si>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</si>
  <si>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</si>
  <si>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</si>
  <si>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</si>
  <si>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</si>
  <si>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</si>
  <si>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</si>
  <si>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</si>
  <si>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</si>
  <si>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</si>
  <si>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</si>
  <si>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</si>
  <si>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</si>
  <si>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</si>
  <si>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</si>
  <si>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</si>
  <si>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</si>
  <si>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</si>
  <si>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</si>
  <si>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</si>
  <si>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</si>
  <si>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</si>
  <si>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</si>
  <si>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</si>
  <si>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</si>
  <si>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</si>
  <si>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</si>
  <si>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</si>
  <si>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</si>
  <si>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</si>
  <si>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</si>
  <si>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</si>
  <si>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</si>
  <si>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</si>
  <si>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</si>
  <si>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</si>
  <si>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</si>
  <si>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</si>
  <si>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</si>
  <si>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</si>
  <si>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</si>
  <si>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</si>
  <si>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</si>
  <si>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</si>
  <si>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</si>
  <si>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</si>
  <si>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</si>
  <si>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</si>
  <si>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</si>
  <si>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</si>
  <si>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</si>
  <si>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</si>
  <si>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</si>
  <si>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</si>
  <si>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</si>
  <si>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</si>
  <si>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</si>
  <si>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</si>
  <si>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</si>
  <si>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</si>
  <si>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</si>
  <si>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</si>
  <si>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</si>
  <si>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</si>
  <si>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</si>
  <si>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</si>
  <si>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</si>
  <si>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</si>
  <si>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</si>
  <si>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</si>
  <si>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</si>
  <si>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</si>
  <si>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</si>
  <si>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</si>
  <si>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</si>
  <si>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</si>
  <si>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</si>
  <si>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</si>
  <si>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</si>
  <si>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</si>
  <si>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</si>
  <si>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</si>
  <si>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</si>
  <si>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</si>
  <si>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</si>
  <si>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</si>
  <si>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</si>
  <si>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</si>
  <si>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</si>
  <si>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</si>
  <si>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</si>
  <si>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</si>
  <si>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</si>
  <si>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</si>
  <si>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</si>
  <si>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</si>
  <si>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</si>
  <si>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</si>
  <si>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</si>
  <si>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</si>
  <si>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</si>
  <si>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</si>
  <si>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</si>
  <si>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</si>
  <si>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</si>
  <si>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</si>
  <si>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</si>
  <si>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</si>
  <si>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</si>
  <si>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</si>
  <si>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</si>
  <si>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</si>
  <si>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</si>
  <si>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</si>
  <si>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</si>
  <si>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</si>
  <si>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</si>
  <si>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</si>
  <si>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</si>
  <si>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</si>
  <si>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</si>
  <si>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</si>
  <si>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</si>
  <si>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</si>
  <si>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</si>
  <si>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</si>
  <si>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</si>
  <si>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</si>
  <si>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</si>
  <si>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</si>
  <si>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</si>
  <si>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</si>
  <si>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</si>
  <si>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</si>
  <si>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</si>
  <si>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</si>
  <si>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</si>
  <si>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</si>
  <si>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</si>
  <si>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</si>
  <si>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</si>
  <si>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</si>
  <si>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</si>
  <si>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</si>
  <si>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</si>
  <si>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</si>
  <si>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</si>
  <si>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</si>
  <si>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</si>
  <si>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</si>
  <si>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</si>
  <si>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</si>
  <si>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</si>
  <si>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</si>
  <si>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</si>
  <si>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</si>
  <si>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</si>
  <si>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</si>
  <si>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</si>
  <si>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</si>
  <si>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</si>
  <si>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</si>
  <si>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</si>
  <si>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</si>
  <si>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</si>
  <si>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</si>
  <si>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</si>
  <si>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</si>
  <si>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</si>
  <si>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</si>
  <si>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</si>
  <si>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</si>
  <si>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</si>
  <si>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</si>
  <si>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</si>
  <si>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</si>
  <si>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</si>
  <si>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</si>
  <si>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</si>
  <si>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</si>
  <si>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</si>
  <si>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</si>
  <si>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</si>
  <si>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</si>
  <si>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</si>
  <si>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</si>
  <si>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</si>
  <si>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</si>
  <si>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</si>
  <si>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</si>
  <si>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</si>
  <si>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</si>
  <si>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</si>
  <si>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</si>
  <si>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</si>
  <si>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</si>
  <si>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</si>
  <si>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</si>
  <si>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</si>
  <si>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</si>
  <si>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</si>
  <si>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</si>
  <si>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</si>
  <si>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</si>
  <si>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</si>
  <si>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</si>
  <si>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</si>
  <si>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</si>
  <si>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</si>
  <si>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</si>
  <si>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</si>
  <si>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</si>
  <si>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</si>
  <si>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</si>
  <si>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</si>
  <si>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</si>
  <si>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</si>
  <si>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</si>
  <si>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</si>
  <si>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</si>
  <si>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</si>
  <si>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</si>
  <si>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</si>
  <si>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</si>
  <si>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</si>
  <si>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</si>
  <si>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</si>
  <si>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</si>
  <si>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</si>
  <si>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</si>
  <si>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</si>
  <si>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</si>
  <si>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</si>
  <si>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</si>
  <si>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</si>
  <si>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</si>
  <si>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</si>
  <si>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</si>
  <si>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</si>
  <si>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</si>
  <si>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</si>
  <si>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</si>
  <si>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</si>
  <si>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</si>
  <si>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</si>
  <si>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</si>
  <si>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</si>
  <si>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</si>
  <si>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</si>
  <si>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</si>
  <si>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</si>
  <si>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</si>
  <si>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</si>
  <si>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</si>
  <si>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</si>
  <si>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</si>
  <si>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</si>
  <si>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</si>
  <si>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</si>
  <si>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</si>
  <si>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</si>
  <si>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</si>
  <si>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</si>
  <si>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</si>
  <si>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</si>
  <si>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</si>
  <si>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</si>
  <si>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</si>
  <si>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</si>
  <si>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</si>
  <si>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</si>
  <si>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</si>
  <si>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</si>
  <si>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</si>
  <si>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</si>
  <si>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</si>
  <si>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</si>
  <si>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</si>
  <si>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</si>
  <si>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</si>
  <si>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</si>
  <si>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</si>
  <si>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</si>
  <si>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</si>
  <si>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</si>
  <si>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</si>
  <si>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</si>
  <si>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</si>
  <si>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</si>
  <si>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</si>
  <si>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</si>
  <si>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</si>
  <si>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</si>
  <si>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</si>
  <si>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</si>
  <si>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</si>
  <si>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</si>
  <si>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</si>
  <si>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</si>
  <si>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</si>
  <si>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</si>
  <si>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</si>
  <si>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</si>
  <si>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</si>
  <si>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</si>
  <si>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</si>
  <si>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</si>
  <si>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</si>
  <si>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</si>
  <si>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</si>
  <si>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</si>
  <si>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</si>
  <si>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</si>
  <si>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</si>
  <si>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</si>
  <si>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</si>
  <si>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</si>
  <si>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</si>
  <si>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</si>
  <si>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</si>
  <si>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</si>
  <si>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</si>
  <si>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</si>
  <si>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</si>
  <si>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</si>
  <si>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</si>
  <si>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</si>
  <si>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</si>
  <si>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</si>
  <si>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</si>
  <si>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</si>
  <si>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</si>
  <si>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</si>
  <si>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</si>
  <si>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</si>
  <si>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</si>
  <si>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</si>
  <si>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</si>
  <si>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</si>
  <si>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</si>
  <si>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</si>
  <si>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</si>
  <si>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</si>
  <si>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</si>
  <si>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</si>
  <si>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</si>
  <si>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</si>
  <si>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</si>
  <si>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</si>
  <si>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</si>
  <si>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</si>
  <si>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</si>
  <si>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</si>
  <si>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</si>
  <si>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</si>
  <si>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</si>
  <si>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</si>
  <si>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</si>
  <si>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</si>
  <si>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</si>
  <si>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</si>
  <si>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</si>
  <si>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</si>
  <si>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</si>
  <si>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</si>
  <si>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</si>
  <si>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</si>
  <si>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</si>
  <si>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</si>
  <si>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</si>
  <si>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</si>
  <si>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</si>
  <si>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</si>
  <si>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</si>
  <si>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</si>
  <si>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</si>
  <si>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</si>
  <si>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</si>
  <si>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</si>
  <si>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</si>
  <si>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</si>
  <si>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</si>
  <si>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</si>
  <si>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</si>
  <si>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</si>
  <si>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</si>
  <si>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</si>
  <si>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</si>
  <si>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</si>
  <si>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</si>
  <si>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</si>
  <si>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</si>
  <si>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</si>
  <si>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</si>
  <si>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</si>
  <si>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</si>
  <si>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</si>
  <si>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</si>
  <si>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</si>
  <si>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</si>
  <si>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</si>
  <si>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</si>
  <si>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</si>
  <si>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</si>
  <si>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</si>
  <si>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</si>
  <si>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</si>
  <si>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</si>
  <si>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</si>
  <si>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</si>
  <si>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</si>
  <si>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</si>
  <si>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</si>
  <si>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</si>
  <si>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</si>
  <si>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</si>
  <si>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</si>
  <si>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</si>
  <si>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</si>
  <si>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</si>
  <si>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</si>
  <si>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</si>
  <si>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</si>
  <si>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</si>
  <si>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</si>
  <si>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</si>
  <si>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</si>
  <si>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</si>
  <si>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</si>
  <si>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</si>
  <si>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</si>
  <si>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</si>
  <si>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</si>
  <si>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</si>
  <si>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</si>
  <si>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</si>
  <si>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</si>
  <si>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</si>
  <si>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</si>
  <si>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</si>
  <si>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</si>
  <si>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</si>
  <si>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</si>
  <si>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</si>
  <si>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</si>
  <si>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</si>
  <si>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</si>
  <si>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</si>
  <si>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</si>
  <si>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</si>
  <si>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</si>
  <si>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</si>
  <si>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</si>
  <si>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</si>
  <si>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</si>
  <si>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</si>
  <si>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</si>
  <si>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</si>
  <si>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</si>
  <si>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</si>
  <si>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</si>
  <si>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</si>
  <si>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</si>
  <si>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</si>
  <si>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</si>
  <si>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</si>
  <si>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</si>
  <si>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</si>
  <si>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</si>
  <si>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</si>
  <si>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</si>
  <si>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</si>
  <si>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</si>
  <si>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</si>
  <si>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</si>
  <si>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</si>
  <si>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</si>
  <si>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</si>
  <si>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</si>
  <si>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</si>
  <si>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</si>
  <si>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</si>
  <si>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</si>
  <si>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</si>
  <si>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</si>
  <si>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</si>
  <si>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</si>
  <si>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</si>
  <si>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</si>
  <si>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</si>
  <si>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</si>
  <si>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</si>
  <si>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</si>
  <si>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</si>
  <si>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</si>
  <si>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</si>
  <si>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</si>
  <si>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</si>
  <si>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</si>
  <si>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</si>
  <si>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</si>
  <si>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</si>
  <si>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</si>
  <si>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</si>
  <si>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</si>
  <si>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</si>
  <si>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</si>
  <si>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</si>
  <si>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</si>
  <si>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</si>
  <si>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</si>
  <si>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</si>
  <si>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</si>
  <si>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</si>
  <si>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</si>
  <si>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</si>
  <si>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</si>
  <si>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</si>
  <si>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</si>
  <si>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</si>
  <si>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</si>
  <si>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</si>
  <si>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</si>
  <si>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</si>
  <si>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</si>
  <si>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</si>
  <si>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</si>
  <si>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</si>
  <si>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</si>
  <si>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</si>
  <si>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</si>
  <si>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</si>
  <si>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</si>
  <si>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</si>
  <si>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</si>
  <si>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</si>
  <si>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</si>
  <si>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</si>
  <si>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</si>
  <si>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</si>
  <si>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</si>
  <si>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</si>
  <si>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</si>
  <si>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</si>
  <si>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</si>
  <si>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</si>
  <si>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</si>
  <si>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</si>
  <si>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</si>
  <si>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</si>
  <si>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</si>
  <si>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</si>
  <si>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</si>
  <si>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</si>
  <si>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</si>
  <si>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</si>
  <si>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</si>
  <si>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</si>
  <si>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</si>
  <si>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</si>
  <si>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</si>
  <si>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</si>
  <si>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</si>
  <si>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</si>
  <si>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</si>
  <si>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</si>
  <si>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</si>
  <si>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</si>
  <si>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</si>
  <si>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</si>
  <si>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</si>
  <si>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</si>
  <si>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</si>
  <si>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</si>
  <si>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</si>
  <si>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</si>
  <si>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</si>
  <si>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</si>
  <si>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</si>
  <si>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</si>
  <si>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</si>
  <si>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</si>
  <si>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</si>
  <si>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</si>
  <si>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</si>
  <si>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</si>
  <si>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</si>
  <si>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</si>
  <si>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</si>
  <si>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</si>
  <si>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</si>
  <si>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</si>
  <si>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</si>
  <si>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</si>
  <si>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</si>
  <si>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</si>
  <si>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</si>
  <si>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</si>
  <si>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</si>
  <si>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</si>
  <si>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</si>
  <si>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</si>
  <si>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</si>
  <si>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</si>
  <si>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</si>
  <si>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</si>
  <si>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</si>
  <si>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</si>
  <si>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</si>
  <si>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</si>
  <si>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</si>
  <si>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</si>
  <si>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</si>
  <si>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</si>
  <si>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</si>
  <si>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</si>
  <si>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</si>
  <si>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</si>
  <si>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</si>
  <si>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</si>
  <si>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</si>
  <si>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</si>
  <si>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</si>
  <si>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</si>
  <si>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</si>
  <si>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</si>
  <si>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</si>
  <si>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</si>
  <si>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</si>
  <si>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</si>
  <si>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</si>
  <si>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</si>
  <si>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</si>
  <si>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</si>
  <si>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</si>
  <si>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</si>
  <si>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</si>
  <si>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</si>
  <si>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</si>
  <si>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</si>
  <si>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</si>
  <si>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</si>
  <si>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</si>
  <si>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</si>
  <si>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</si>
  <si>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</si>
  <si>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</si>
  <si>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</si>
  <si>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</si>
  <si>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</si>
  <si>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</si>
  <si>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</si>
  <si>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</si>
  <si>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</si>
  <si>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</si>
  <si>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</si>
  <si>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</si>
  <si>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</si>
  <si>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</si>
  <si>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</si>
  <si>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</si>
  <si>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</si>
  <si>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</si>
  <si>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</si>
  <si>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</si>
  <si>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</si>
  <si>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</si>
  <si>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</si>
  <si>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</si>
  <si>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</si>
  <si>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</si>
  <si>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</si>
  <si>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</si>
  <si>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</si>
  <si>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</si>
  <si>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</si>
  <si>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</si>
  <si>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</si>
  <si>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</si>
  <si>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</si>
  <si>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</si>
  <si>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</si>
  <si>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</si>
  <si>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</si>
  <si>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</si>
  <si>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</si>
  <si>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</si>
  <si>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</si>
  <si>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</si>
  <si>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</si>
  <si>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</si>
  <si>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</si>
  <si>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</si>
  <si>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</si>
  <si>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</si>
  <si>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</si>
  <si>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</si>
  <si>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</si>
  <si>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</si>
  <si>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</si>
  <si>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</si>
  <si>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</si>
  <si>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</si>
  <si>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</si>
  <si>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</si>
  <si>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</si>
  <si>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</si>
  <si>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</si>
  <si>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</si>
  <si>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</si>
  <si>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</si>
  <si>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</si>
  <si>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</si>
  <si>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</si>
  <si>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</si>
  <si>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</si>
  <si>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</si>
  <si>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</si>
  <si>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</si>
  <si>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</si>
  <si>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</si>
  <si>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</si>
  <si>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</si>
  <si>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</si>
  <si>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</si>
  <si>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</si>
  <si>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</si>
  <si>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</si>
  <si>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</si>
  <si>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</si>
  <si>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</si>
  <si>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</si>
  <si>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</si>
  <si>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</si>
  <si>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</si>
  <si>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</si>
  <si>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</si>
  <si>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</si>
  <si>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</si>
  <si>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</si>
  <si>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</si>
  <si>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</si>
  <si>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</si>
  <si>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</si>
  <si>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</si>
  <si>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</si>
  <si>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</si>
  <si>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</si>
  <si>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</si>
  <si>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</si>
  <si>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</si>
  <si>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</si>
  <si>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</si>
  <si>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</si>
  <si>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</si>
  <si>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</si>
  <si>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</si>
  <si>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</si>
  <si>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</si>
  <si>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</si>
  <si>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</si>
  <si>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</si>
  <si>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</si>
  <si>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</si>
  <si>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</si>
  <si>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</si>
  <si>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</si>
  <si>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</si>
  <si>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</si>
  <si>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</si>
  <si>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</si>
  <si>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</si>
  <si>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</si>
  <si>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</si>
  <si>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</si>
  <si>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</si>
  <si>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</si>
  <si>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</si>
  <si>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</si>
  <si>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</si>
  <si>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</si>
  <si>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</si>
  <si>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</si>
  <si>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</si>
  <si>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</si>
  <si>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</si>
  <si>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</si>
  <si>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</si>
  <si>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</si>
  <si>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</si>
  <si>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</si>
  <si>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</si>
  <si>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</si>
  <si>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</si>
  <si>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</si>
  <si>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</si>
  <si>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</si>
  <si>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</si>
  <si>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</si>
  <si>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</si>
  <si>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</si>
  <si>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</si>
  <si>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</si>
  <si>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</si>
  <si>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</si>
  <si>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</si>
  <si>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</si>
  <si>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</si>
  <si>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</si>
  <si>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</si>
  <si>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</si>
  <si>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</si>
  <si>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</si>
  <si>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</si>
  <si>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</si>
  <si>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</si>
  <si>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</si>
  <si>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</si>
  <si>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</si>
  <si>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</si>
  <si>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</si>
  <si>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</si>
  <si>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</si>
  <si>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</si>
  <si>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</si>
  <si>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</si>
  <si>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</si>
  <si>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</si>
  <si>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</si>
  <si>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</si>
  <si>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</si>
  <si>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</si>
  <si>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</si>
  <si>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</si>
  <si>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</si>
  <si>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</si>
  <si>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</si>
  <si>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</si>
  <si>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</si>
  <si>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</si>
  <si>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</si>
  <si>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</si>
  <si>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</si>
  <si>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</si>
  <si>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</si>
  <si>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</si>
  <si>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</si>
  <si>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</si>
  <si>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</si>
  <si>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</si>
  <si>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</si>
  <si>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</si>
  <si>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</si>
  <si>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</si>
  <si>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</si>
  <si>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</si>
  <si>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</si>
  <si>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</si>
  <si>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</si>
  <si>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</si>
  <si>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</si>
  <si>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</si>
  <si>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</si>
  <si>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</si>
  <si>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</si>
  <si>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</si>
  <si>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</si>
  <si>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</si>
  <si>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</si>
  <si>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</si>
  <si>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</si>
  <si>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</si>
  <si>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</si>
  <si>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</si>
  <si>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</si>
  <si>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</si>
  <si>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</si>
  <si>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</si>
  <si>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</si>
  <si>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</si>
  <si>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</si>
  <si>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</si>
  <si>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</si>
  <si>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</si>
  <si>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</si>
  <si>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</si>
  <si>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</si>
  <si>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</si>
  <si>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</si>
  <si>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</si>
  <si>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</si>
  <si>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</si>
  <si>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</si>
  <si>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</si>
  <si>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</si>
  <si>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</si>
  <si>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</si>
  <si>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</si>
  <si>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</si>
  <si>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</si>
  <si>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</si>
  <si>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</si>
  <si>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</si>
  <si>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</si>
  <si>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</si>
  <si>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</si>
  <si>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</si>
  <si>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</si>
  <si>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</si>
  <si>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</si>
  <si>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</si>
  <si>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</si>
  <si>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</si>
  <si>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</si>
  <si>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</si>
  <si>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</si>
  <si>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</si>
  <si>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</si>
  <si>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</si>
  <si>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</si>
  <si>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</si>
  <si>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</si>
  <si>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</si>
  <si>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</si>
  <si>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</si>
  <si>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</si>
  <si>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</si>
  <si>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</si>
  <si>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</si>
  <si>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</si>
  <si>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</si>
  <si>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</si>
  <si>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</si>
  <si>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</si>
  <si>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</si>
  <si>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</si>
  <si>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</si>
  <si>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</si>
  <si>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</si>
  <si>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</si>
  <si>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</si>
  <si>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</si>
  <si>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</si>
  <si>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</si>
  <si>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</si>
  <si>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</si>
  <si>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</si>
  <si>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</si>
  <si>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</si>
  <si>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</si>
  <si>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</si>
  <si>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</si>
  <si>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</si>
  <si>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</si>
  <si>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</si>
  <si>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</si>
  <si>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</si>
  <si>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</si>
  <si>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</si>
  <si>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</si>
  <si>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</si>
  <si>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</si>
  <si>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</si>
  <si>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</si>
  <si>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</si>
  <si>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</si>
  <si>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</si>
  <si>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</si>
  <si>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</si>
  <si>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</si>
  <si>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</si>
  <si>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</si>
  <si>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</si>
  <si>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</si>
  <si>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</si>
  <si>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</si>
  <si>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</si>
  <si>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</si>
  <si>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</si>
  <si>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</si>
  <si>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</si>
  <si>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</si>
  <si>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</si>
  <si>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</si>
  <si>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</si>
  <si>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</si>
  <si>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</si>
  <si>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</si>
  <si>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</si>
  <si>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</si>
  <si>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</si>
  <si>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</si>
  <si>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</si>
  <si>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</si>
  <si>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</si>
  <si>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</si>
  <si>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</si>
  <si>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</si>
  <si>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</si>
  <si>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</si>
  <si>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</si>
  <si>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</si>
  <si>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</si>
  <si>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</si>
  <si>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</si>
  <si>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</si>
  <si>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</si>
  <si>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</si>
  <si>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</si>
  <si>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</si>
  <si>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</si>
  <si>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</si>
  <si>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</si>
  <si>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</si>
  <si>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</si>
  <si>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</si>
  <si>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</si>
  <si>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</si>
  <si>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</si>
  <si>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</si>
  <si>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</si>
  <si>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</si>
  <si>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</si>
  <si>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</si>
  <si>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</si>
  <si>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</si>
  <si>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</si>
  <si>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</si>
  <si>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</si>
  <si>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</si>
  <si>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</si>
  <si>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</si>
  <si>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</si>
  <si>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</si>
  <si>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</si>
  <si>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</si>
  <si>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</si>
  <si>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</si>
  <si>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</si>
  <si>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</si>
  <si>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</si>
  <si>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</si>
  <si>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</si>
  <si>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</si>
  <si>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</si>
  <si>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</si>
  <si>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</si>
  <si>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</si>
  <si>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</si>
  <si>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</si>
  <si>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</si>
  <si>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</si>
  <si>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</si>
  <si>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</si>
  <si>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</si>
  <si>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</si>
  <si>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</si>
  <si>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</si>
  <si>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</si>
  <si>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</si>
  <si>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</si>
  <si>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</si>
  <si>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</si>
  <si>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</si>
  <si>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</si>
  <si>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</si>
  <si>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</si>
  <si>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</si>
  <si>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</si>
  <si>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</si>
  <si>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</si>
  <si>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</si>
  <si>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</si>
  <si>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</si>
  <si>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</si>
  <si>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</si>
  <si>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</si>
  <si>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</si>
  <si>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</si>
  <si>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</si>
  <si>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</si>
  <si>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</si>
  <si>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</si>
  <si>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</si>
  <si>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</si>
  <si>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</si>
  <si>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</si>
  <si>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</si>
  <si>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</si>
  <si>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</si>
  <si>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</si>
  <si>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</si>
  <si>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</si>
  <si>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</si>
  <si>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</si>
  <si>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</si>
  <si>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</si>
  <si>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</si>
  <si>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</si>
  <si>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</si>
  <si>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</si>
  <si>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</si>
  <si>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</si>
  <si>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</si>
  <si>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</si>
  <si>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</si>
  <si>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</si>
  <si>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</si>
  <si>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</si>
  <si>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</si>
  <si>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</si>
  <si>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</si>
  <si>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</si>
  <si>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</si>
  <si>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</si>
  <si>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</si>
  <si>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</si>
  <si>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</si>
  <si>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</si>
  <si>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</si>
  <si>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</si>
  <si>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</si>
  <si>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</si>
  <si>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</si>
  <si>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</si>
  <si>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</si>
  <si>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</si>
  <si>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</si>
  <si>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</si>
  <si>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</si>
  <si>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</si>
  <si>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</si>
  <si>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</si>
  <si>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</si>
  <si>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</si>
  <si>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</si>
  <si>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</si>
  <si>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</si>
  <si>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</si>
  <si>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</si>
  <si>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</si>
  <si>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</si>
  <si>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</si>
  <si>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</si>
  <si>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</si>
  <si>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</si>
  <si>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</si>
  <si>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</si>
  <si>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</si>
  <si>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</si>
  <si>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</si>
  <si>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</si>
  <si>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</si>
  <si>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</si>
  <si>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</si>
  <si>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</si>
  <si>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</si>
  <si>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</si>
  <si>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</si>
  <si>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</si>
  <si>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</si>
  <si>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</si>
  <si>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</si>
  <si>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</si>
  <si>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</si>
  <si>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</si>
  <si>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</si>
  <si>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</si>
  <si>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</si>
  <si>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</si>
  <si>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</si>
  <si>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</si>
  <si>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</si>
  <si>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</si>
  <si>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</si>
  <si>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</si>
  <si>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</si>
  <si>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</si>
  <si>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</si>
  <si>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</si>
  <si>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</si>
  <si>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</si>
  <si>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</si>
  <si>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</si>
  <si>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</si>
  <si>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</si>
  <si>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</si>
  <si>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</si>
  <si>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</si>
  <si>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</si>
  <si>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</si>
  <si>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</si>
  <si>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</si>
  <si>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</si>
  <si>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</si>
  <si>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</si>
  <si>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</si>
  <si>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</si>
  <si>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</si>
  <si>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</si>
  <si>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</si>
  <si>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</si>
  <si>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</si>
  <si>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</si>
  <si>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</si>
  <si>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</si>
  <si>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</si>
  <si>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</si>
  <si>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</si>
  <si>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</si>
  <si>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</si>
  <si>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</si>
  <si>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</si>
  <si>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</si>
  <si>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</si>
  <si>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</si>
  <si>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</si>
  <si>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</si>
  <si>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</si>
  <si>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</si>
  <si>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</si>
  <si>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</si>
  <si>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</si>
  <si>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</si>
  <si>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</si>
  <si>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</si>
  <si>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</si>
  <si>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</si>
  <si>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</si>
  <si>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</si>
  <si>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</si>
  <si>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</si>
  <si>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</si>
  <si>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</si>
  <si>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</si>
  <si>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</si>
  <si>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</si>
  <si>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</si>
  <si>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</si>
  <si>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</si>
  <si>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</si>
  <si>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01/06/2024</t>
  </si>
  <si>
    <t>Reporting Date: 26/06/2024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</si>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</sst>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85" zoomScaleNormal="60" zoomScaleSheetLayoutView="85" workbookViewId="0">
      <selection activeCell="A14" sqref="A14"/>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topLeftCell="A628" zoomScale="85" zoomScaleNormal="80" zoomScaleSheetLayoutView="85" workbookViewId="0">
      <selection activeCell="D9" sqref="D9"/>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topLeftCell="A206" zoomScaleNormal="80" zoomScaleSheetLayoutView="100" workbookViewId="0">
      <selection activeCell="F22" sqref="F2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topLeftCell="A503" zoomScale="85" zoomScaleNormal="80" zoomScaleSheetLayoutView="85" workbookViewId="0">
      <selection activeCell="A344" sqref="A344"/>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A37" sqref="A37"/>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25" zoomScale="130" zoomScaleNormal="80" zoomScaleSheetLayoutView="130" workbookViewId="0">
      <selection activeCell="H11" sqref="H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9" zoomScaleNormal="80" zoomScaleSheetLayoutView="100" workbookViewId="0">
      <selection activeCell="C382" sqref="C38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45443</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1808.9423406199999</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0.10596156041333335</v>
      </c>
      <c r="E45" s="103"/>
      <c r="F45" s="126">
        <v>0.1</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308.94234061999987</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1808.9423406199999</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1808.9423406199999</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19.246117999999999</v>
      </c>
      <c r="D66" s="110">
        <v>10.44780100968878</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1.3215151599999999</v>
      </c>
      <c r="D70" s="106">
        <v>1.3320597999999999</v>
      </c>
      <c r="E70" s="21"/>
      <c r="F70" s="113">
        <f t="shared" ref="F70:F76" si="1">IF($C$77=0,"",IF(C70="[for completion]","",C70/$C$77))</f>
        <v>7.3054576164492972E-4</v>
      </c>
      <c r="G70" s="113">
        <f t="shared" ref="G70:G76" si="2">IF($D$66="ND2","ND2",IF(OR(D70="ND2",D70=""),"",D70/$D$77))</f>
        <v>7.3637493583319385E-4</v>
      </c>
      <c r="H70" s="23"/>
      <c r="L70" s="23"/>
      <c r="M70" s="23"/>
      <c r="N70" s="55"/>
    </row>
    <row r="71" spans="1:14" x14ac:dyDescent="0.25">
      <c r="A71" s="25" t="s">
        <v>106</v>
      </c>
      <c r="B71" s="21" t="s">
        <v>1452</v>
      </c>
      <c r="C71" s="106">
        <v>2.67807335</v>
      </c>
      <c r="D71" s="106">
        <v>3.6515715000000002</v>
      </c>
      <c r="E71" s="21"/>
      <c r="F71" s="113">
        <f t="shared" si="1"/>
        <v>1.4804636332864608E-3</v>
      </c>
      <c r="G71" s="113">
        <f t="shared" si="2"/>
        <v>2.0186223839221179E-3</v>
      </c>
      <c r="H71" s="23"/>
      <c r="L71" s="23"/>
      <c r="M71" s="23"/>
      <c r="N71" s="55"/>
    </row>
    <row r="72" spans="1:14" x14ac:dyDescent="0.25">
      <c r="A72" s="25" t="s">
        <v>107</v>
      </c>
      <c r="B72" s="21" t="s">
        <v>1453</v>
      </c>
      <c r="C72" s="106">
        <v>8.1945801700000001</v>
      </c>
      <c r="D72" s="106">
        <v>12.338542759999999</v>
      </c>
      <c r="E72" s="21"/>
      <c r="F72" s="113">
        <f t="shared" si="1"/>
        <v>4.5300394523306777E-3</v>
      </c>
      <c r="G72" s="113">
        <f t="shared" si="2"/>
        <v>6.8208601694684573E-3</v>
      </c>
      <c r="H72" s="23"/>
      <c r="L72" s="23"/>
      <c r="M72" s="23"/>
      <c r="N72" s="55"/>
    </row>
    <row r="73" spans="1:14" x14ac:dyDescent="0.25">
      <c r="A73" s="25" t="s">
        <v>108</v>
      </c>
      <c r="B73" s="21" t="s">
        <v>1454</v>
      </c>
      <c r="C73" s="106">
        <v>15.17761965</v>
      </c>
      <c r="D73" s="106">
        <v>19.181708650000001</v>
      </c>
      <c r="E73" s="21"/>
      <c r="F73" s="113">
        <f t="shared" si="1"/>
        <v>8.3903280437330006E-3</v>
      </c>
      <c r="G73" s="113">
        <f t="shared" si="2"/>
        <v>1.0603825351020106E-2</v>
      </c>
      <c r="H73" s="23"/>
      <c r="L73" s="23"/>
      <c r="M73" s="23"/>
      <c r="N73" s="55"/>
    </row>
    <row r="74" spans="1:14" x14ac:dyDescent="0.25">
      <c r="A74" s="25" t="s">
        <v>109</v>
      </c>
      <c r="B74" s="21" t="s">
        <v>1455</v>
      </c>
      <c r="C74" s="106">
        <v>12.42722032</v>
      </c>
      <c r="D74" s="106">
        <v>28.410086069999998</v>
      </c>
      <c r="E74" s="21"/>
      <c r="F74" s="113">
        <f t="shared" si="1"/>
        <v>6.8698819420306527E-3</v>
      </c>
      <c r="G74" s="113">
        <f t="shared" si="2"/>
        <v>1.570535745227937E-2</v>
      </c>
      <c r="H74" s="23"/>
      <c r="L74" s="23"/>
      <c r="M74" s="23"/>
      <c r="N74" s="55"/>
    </row>
    <row r="75" spans="1:14" x14ac:dyDescent="0.25">
      <c r="A75" s="25" t="s">
        <v>110</v>
      </c>
      <c r="B75" s="21" t="s">
        <v>1456</v>
      </c>
      <c r="C75" s="106">
        <v>178.48063761</v>
      </c>
      <c r="D75" s="106">
        <v>950.56404055000007</v>
      </c>
      <c r="E75" s="21"/>
      <c r="F75" s="113">
        <f t="shared" si="1"/>
        <v>9.8665741633769954E-2</v>
      </c>
      <c r="G75" s="113">
        <f t="shared" si="2"/>
        <v>0.52548056353427064</v>
      </c>
      <c r="H75" s="23"/>
      <c r="L75" s="23"/>
      <c r="M75" s="23"/>
      <c r="N75" s="55"/>
    </row>
    <row r="76" spans="1:14" x14ac:dyDescent="0.25">
      <c r="A76" s="25" t="s">
        <v>111</v>
      </c>
      <c r="B76" s="21" t="s">
        <v>1457</v>
      </c>
      <c r="C76" s="106">
        <v>1590.6626943600002</v>
      </c>
      <c r="D76" s="106">
        <v>793.4643312899999</v>
      </c>
      <c r="E76" s="21"/>
      <c r="F76" s="113">
        <f t="shared" si="1"/>
        <v>0.87933299953320432</v>
      </c>
      <c r="G76" s="113">
        <f t="shared" si="2"/>
        <v>0.43863439617320621</v>
      </c>
      <c r="H76" s="23"/>
      <c r="L76" s="23"/>
      <c r="M76" s="23"/>
      <c r="N76" s="55"/>
    </row>
    <row r="77" spans="1:14" x14ac:dyDescent="0.25">
      <c r="A77" s="25" t="s">
        <v>112</v>
      </c>
      <c r="B77" s="59" t="s">
        <v>91</v>
      </c>
      <c r="C77" s="108">
        <f>SUM(C70:C76)</f>
        <v>1808.9423406200001</v>
      </c>
      <c r="D77" s="108">
        <f>SUM(D70:D76)</f>
        <v>1808.9423406199999</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0.64827745999999997</v>
      </c>
      <c r="D79" s="108" t="str">
        <f>IF($D$66="ND2","ND2","")</f>
        <v/>
      </c>
      <c r="E79" s="42"/>
      <c r="F79" s="113">
        <f>IF($C$77=0,"",IF(C79="","",C79/$C$77))</f>
        <v>3.5837375544972219E-4</v>
      </c>
      <c r="G79" s="113" t="str">
        <f>IF($D$66="ND2","ND2",IF(OR(D79="ND2",D79=""),"",D79/$D$77))</f>
        <v/>
      </c>
      <c r="H79" s="23"/>
      <c r="L79" s="23"/>
      <c r="M79" s="23"/>
      <c r="N79" s="55"/>
    </row>
    <row r="80" spans="1:14" outlineLevel="1" x14ac:dyDescent="0.25">
      <c r="A80" s="25" t="s">
        <v>117</v>
      </c>
      <c r="B80" s="60" t="s">
        <v>118</v>
      </c>
      <c r="C80" s="108">
        <v>0.67323770000000005</v>
      </c>
      <c r="D80" s="108" t="str">
        <f>IF($D$66="ND2","ND2","")</f>
        <v/>
      </c>
      <c r="E80" s="42"/>
      <c r="F80" s="113">
        <f>IF($C$77=0,"",IF(C80="","",C80/$C$77))</f>
        <v>3.7217200619520764E-4</v>
      </c>
      <c r="G80" s="113" t="str">
        <f>IF($D$66="ND2","ND2",IF(OR(D80="ND2",D80=""),"",D80/$D$77))</f>
        <v/>
      </c>
      <c r="H80" s="23"/>
      <c r="L80" s="23"/>
      <c r="M80" s="23"/>
      <c r="N80" s="55"/>
    </row>
    <row r="81" spans="1:14" outlineLevel="1" x14ac:dyDescent="0.25">
      <c r="A81" s="25" t="s">
        <v>119</v>
      </c>
      <c r="B81" s="60" t="s">
        <v>120</v>
      </c>
      <c r="C81" s="108">
        <v>0.75699742999999997</v>
      </c>
      <c r="D81" s="108" t="str">
        <f>IF($D$66="ND2","ND2","")</f>
        <v/>
      </c>
      <c r="E81" s="42"/>
      <c r="F81" s="113">
        <f>IF($C$77=0,"",IF(C81="","",C81/$C$77))</f>
        <v>4.1847515700281821E-4</v>
      </c>
      <c r="G81" s="113" t="str">
        <f>IF($D$66="ND2","ND2",IF(OR(D81="ND2",D81=""),"",D81/$D$77))</f>
        <v/>
      </c>
      <c r="H81" s="23"/>
      <c r="L81" s="23"/>
      <c r="M81" s="23"/>
      <c r="N81" s="55"/>
    </row>
    <row r="82" spans="1:14" outlineLevel="1" x14ac:dyDescent="0.25">
      <c r="A82" s="25" t="s">
        <v>121</v>
      </c>
      <c r="B82" s="60" t="s">
        <v>122</v>
      </c>
      <c r="C82" s="108">
        <v>1.92107592</v>
      </c>
      <c r="D82" s="108" t="str">
        <f>IF($D$66="ND2","ND2","")</f>
        <v/>
      </c>
      <c r="E82" s="42"/>
      <c r="F82" s="113">
        <f>IF($C$77=0,"",IF(C82="","",C82/$C$77))</f>
        <v>1.0619884762836428E-3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1.6943999999999999</v>
      </c>
      <c r="D89" s="110">
        <v>1.6943999999999999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25">
      <c r="A94" s="25" t="s">
        <v>134</v>
      </c>
      <c r="B94" s="21" t="s">
        <v>1452</v>
      </c>
      <c r="C94" s="106">
        <v>500</v>
      </c>
      <c r="D94" s="106" t="str">
        <f t="shared" si="3"/>
        <v/>
      </c>
      <c r="E94" s="21"/>
      <c r="F94" s="113">
        <f t="shared" si="4"/>
        <v>0.33333333333333331</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v>500</v>
      </c>
      <c r="D96" s="106" t="str">
        <f t="shared" si="3"/>
        <v/>
      </c>
      <c r="E96" s="21"/>
      <c r="F96" s="113">
        <f t="shared" si="4"/>
        <v>0.33333333333333331</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v>500</v>
      </c>
      <c r="D103" s="108" t="str">
        <f>IF($D$89="ND2","ND2","")</f>
        <v/>
      </c>
      <c r="E103" s="42"/>
      <c r="F103" s="113">
        <f>IF($C$100=0,"",IF(C103="","",IF(C103="","",C103/$C$100)))</f>
        <v>0.33333333333333331</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v>500</v>
      </c>
      <c r="D105" s="108" t="str">
        <f>IF($D$89="ND2","ND2","")</f>
        <v/>
      </c>
      <c r="E105" s="42"/>
      <c r="F105" s="113">
        <f>IF($C$100=0,"",IF(C105="","",IF(C105="","",C105/$C$100)))</f>
        <v>0.33333333333333331</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1808.9423406199999</v>
      </c>
      <c r="D112" s="106">
        <v>1808.9423406199999</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1808.9423406199999</v>
      </c>
      <c r="D130" s="106">
        <f>SUM(D112:D129)</f>
        <v>1808.9423406199999</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7.3163728199999998</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7.3163728199999998</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7.3163728199999998</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7.3163728199999998</v>
      </c>
      <c r="E207" s="53"/>
      <c r="F207" s="113">
        <f>SUM(F193:F196)</f>
        <v>1</v>
      </c>
      <c r="G207" s="53"/>
      <c r="H207" s="23"/>
      <c r="L207" s="23"/>
      <c r="M207" s="23"/>
      <c r="N207" s="55"/>
    </row>
    <row r="208" spans="1:14" x14ac:dyDescent="0.25">
      <c r="A208" s="25" t="s">
        <v>272</v>
      </c>
      <c r="B208" s="59" t="s">
        <v>91</v>
      </c>
      <c r="C208" s="108">
        <f>SUM(C193:C206)</f>
        <v>7.3163728199999998</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ht="45"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2966</v>
      </c>
      <c r="H339" s="23"/>
      <c r="I339" s="55"/>
      <c r="J339" s="55"/>
      <c r="K339" s="55"/>
      <c r="L339" s="55"/>
      <c r="M339" s="55"/>
      <c r="N339" s="55"/>
    </row>
    <row r="340" spans="1:14" outlineLevel="1" x14ac:dyDescent="0.25">
      <c r="A340" s="25" t="s">
        <v>355</v>
      </c>
      <c r="B340" s="54" t="s">
        <v>2967</v>
      </c>
      <c r="C340" s="25" t="s">
        <v>2966</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14DFC8AF-78DF-4A77-9509-3A0F24D328BD}"/>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07" zoomScaleNormal="80" zoomScaleSheetLayoutView="100" workbookViewId="0">
      <selection activeCell="D45" sqref="D45"/>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1808.9423406200001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1808.9423406200001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10778</v>
      </c>
      <c r="D28" s="107" t="str">
        <f>IF(C28="","","ND2")</f>
        <v>ND2</v>
      </c>
      <c r="F28" s="107">
        <f>IF(C28=0,"",IF(C28="","",C28))</f>
        <v>10778</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4.5999999999999999E-3</v>
      </c>
      <c r="D36" s="101" t="str">
        <f>IF(C36="","","ND2")</f>
        <v>ND2</v>
      </c>
      <c r="E36" s="121"/>
      <c r="F36" s="101">
        <f>IF(C36=0,"",C36)</f>
        <v>4.5999999999999999E-3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3.7769549999999999E-2</v>
      </c>
      <c r="D99" s="101" t="str">
        <f t="shared" ref="D99:D111" si="1">IF(C99="","","ND2")</f>
        <v>ND2</v>
      </c>
      <c r="E99" s="101"/>
      <c r="F99" s="101">
        <f t="shared" ref="F99:F111" si="2">IF(C99="","",C99)</f>
        <v>3.7769549999999999E-2</v>
      </c>
      <c r="G99" s="25"/>
    </row>
    <row r="100" spans="1:7" x14ac:dyDescent="0.25">
      <c r="A100" s="25" t="s">
        <v>513</v>
      </c>
      <c r="B100" s="42" t="s">
        <v>2974</v>
      </c>
      <c r="C100" s="101">
        <v>4.8459250000000002E-2</v>
      </c>
      <c r="D100" s="101" t="str">
        <f t="shared" si="1"/>
        <v>ND2</v>
      </c>
      <c r="E100" s="101"/>
      <c r="F100" s="101">
        <f t="shared" si="2"/>
        <v>4.8459250000000002E-2</v>
      </c>
      <c r="G100" s="25"/>
    </row>
    <row r="101" spans="1:7" x14ac:dyDescent="0.25">
      <c r="A101" s="25" t="s">
        <v>514</v>
      </c>
      <c r="B101" s="42" t="s">
        <v>2975</v>
      </c>
      <c r="C101" s="101">
        <v>3.4402219999999997E-2</v>
      </c>
      <c r="D101" s="101" t="str">
        <f t="shared" si="1"/>
        <v>ND2</v>
      </c>
      <c r="E101" s="101"/>
      <c r="F101" s="101">
        <f t="shared" si="2"/>
        <v>3.4402219999999997E-2</v>
      </c>
      <c r="G101" s="25"/>
    </row>
    <row r="102" spans="1:7" x14ac:dyDescent="0.25">
      <c r="A102" s="25" t="s">
        <v>515</v>
      </c>
      <c r="B102" s="42" t="s">
        <v>2976</v>
      </c>
      <c r="C102" s="101">
        <v>8.5233500000000004E-2</v>
      </c>
      <c r="D102" s="101" t="str">
        <f t="shared" si="1"/>
        <v>ND2</v>
      </c>
      <c r="E102" s="101"/>
      <c r="F102" s="101">
        <f t="shared" si="2"/>
        <v>8.5233500000000004E-2</v>
      </c>
      <c r="G102" s="25"/>
    </row>
    <row r="103" spans="1:7" x14ac:dyDescent="0.25">
      <c r="A103" s="25" t="s">
        <v>516</v>
      </c>
      <c r="B103" s="42" t="s">
        <v>2977</v>
      </c>
      <c r="C103" s="101">
        <v>0.13660916000000001</v>
      </c>
      <c r="D103" s="101" t="str">
        <f t="shared" si="1"/>
        <v>ND2</v>
      </c>
      <c r="E103" s="101"/>
      <c r="F103" s="101">
        <f t="shared" si="2"/>
        <v>0.13660916000000001</v>
      </c>
      <c r="G103" s="25"/>
    </row>
    <row r="104" spans="1:7" x14ac:dyDescent="0.25">
      <c r="A104" s="25" t="s">
        <v>517</v>
      </c>
      <c r="B104" s="42" t="s">
        <v>2978</v>
      </c>
      <c r="C104" s="101">
        <v>0.12754359000000001</v>
      </c>
      <c r="D104" s="101" t="str">
        <f t="shared" si="1"/>
        <v>ND2</v>
      </c>
      <c r="E104" s="101"/>
      <c r="F104" s="101">
        <f t="shared" si="2"/>
        <v>0.12754359000000001</v>
      </c>
      <c r="G104" s="25"/>
    </row>
    <row r="105" spans="1:7" x14ac:dyDescent="0.25">
      <c r="A105" s="25" t="s">
        <v>518</v>
      </c>
      <c r="B105" s="42" t="s">
        <v>2979</v>
      </c>
      <c r="C105" s="101">
        <v>0.19085547999999999</v>
      </c>
      <c r="D105" s="101" t="str">
        <f t="shared" si="1"/>
        <v>ND2</v>
      </c>
      <c r="E105" s="101"/>
      <c r="F105" s="101">
        <f t="shared" si="2"/>
        <v>0.19085547999999999</v>
      </c>
      <c r="G105" s="25"/>
    </row>
    <row r="106" spans="1:7" x14ac:dyDescent="0.25">
      <c r="A106" s="25" t="s">
        <v>519</v>
      </c>
      <c r="B106" s="42" t="s">
        <v>2980</v>
      </c>
      <c r="C106" s="101">
        <v>3.0843369999999998E-2</v>
      </c>
      <c r="D106" s="101" t="str">
        <f t="shared" si="1"/>
        <v>ND2</v>
      </c>
      <c r="E106" s="101"/>
      <c r="F106" s="101">
        <f t="shared" si="2"/>
        <v>3.0843369999999998E-2</v>
      </c>
      <c r="G106" s="25"/>
    </row>
    <row r="107" spans="1:7" x14ac:dyDescent="0.25">
      <c r="A107" s="25" t="s">
        <v>520</v>
      </c>
      <c r="B107" s="42" t="s">
        <v>2981</v>
      </c>
      <c r="C107" s="101">
        <v>0.15179983999999999</v>
      </c>
      <c r="D107" s="101" t="str">
        <f t="shared" si="1"/>
        <v>ND2</v>
      </c>
      <c r="E107" s="101"/>
      <c r="F107" s="101">
        <f t="shared" si="2"/>
        <v>0.15179983999999999</v>
      </c>
      <c r="G107" s="25"/>
    </row>
    <row r="108" spans="1:7" x14ac:dyDescent="0.25">
      <c r="A108" s="25" t="s">
        <v>521</v>
      </c>
      <c r="B108" s="42" t="s">
        <v>2982</v>
      </c>
      <c r="C108" s="101">
        <v>7.1695850000000005E-2</v>
      </c>
      <c r="D108" s="101" t="str">
        <f t="shared" si="1"/>
        <v>ND2</v>
      </c>
      <c r="E108" s="101"/>
      <c r="F108" s="101">
        <f t="shared" si="2"/>
        <v>7.1695850000000005E-2</v>
      </c>
      <c r="G108" s="25"/>
    </row>
    <row r="109" spans="1:7" x14ac:dyDescent="0.25">
      <c r="A109" s="25" t="s">
        <v>522</v>
      </c>
      <c r="B109" s="42" t="s">
        <v>2983</v>
      </c>
      <c r="C109" s="101">
        <v>6.0076629999999999E-2</v>
      </c>
      <c r="D109" s="101" t="str">
        <f t="shared" si="1"/>
        <v>ND2</v>
      </c>
      <c r="E109" s="101"/>
      <c r="F109" s="101">
        <f t="shared" si="2"/>
        <v>6.0076629999999999E-2</v>
      </c>
      <c r="G109" s="25"/>
    </row>
    <row r="110" spans="1:7" x14ac:dyDescent="0.25">
      <c r="A110" s="25" t="s">
        <v>523</v>
      </c>
      <c r="B110" s="42" t="s">
        <v>2984</v>
      </c>
      <c r="C110" s="101">
        <v>2.471156E-2</v>
      </c>
      <c r="D110" s="101" t="str">
        <f t="shared" si="1"/>
        <v>ND2</v>
      </c>
      <c r="E110" s="101"/>
      <c r="F110" s="101">
        <f t="shared" si="2"/>
        <v>2.471156E-2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0.98575086999999995</v>
      </c>
      <c r="D150" s="101" t="str">
        <f>IF(C150="","","ND2")</f>
        <v>ND2</v>
      </c>
      <c r="E150" s="102"/>
      <c r="F150" s="101">
        <f>IF(C150="","",C150)</f>
        <v>0.98575086999999995</v>
      </c>
    </row>
    <row r="151" spans="1:7" x14ac:dyDescent="0.25">
      <c r="A151" s="25" t="s">
        <v>546</v>
      </c>
      <c r="B151" s="25" t="s">
        <v>2987</v>
      </c>
      <c r="C151" s="101">
        <v>1.424913E-2</v>
      </c>
      <c r="D151" s="101" t="str">
        <f>IF(C151="","","ND2")</f>
        <v>ND2</v>
      </c>
      <c r="E151" s="102"/>
      <c r="F151" s="101">
        <f>IF(C151="","",C151)</f>
        <v>1.424913E-2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0.45067123999999997</v>
      </c>
      <c r="D160" s="126" t="str">
        <f>IF(C160="","","ND2")</f>
        <v>ND2</v>
      </c>
      <c r="E160" s="102"/>
      <c r="F160" s="126">
        <f>IF(C160="","",C160)</f>
        <v>0.45067123999999997</v>
      </c>
    </row>
    <row r="161" spans="1:7" x14ac:dyDescent="0.25">
      <c r="A161" s="25" t="s">
        <v>558</v>
      </c>
      <c r="B161" s="121" t="s">
        <v>559</v>
      </c>
      <c r="C161" s="126">
        <v>0.54932875999999997</v>
      </c>
      <c r="D161" s="126" t="str">
        <f>IF(C161="","","ND2")</f>
        <v>ND2</v>
      </c>
      <c r="E161" s="102"/>
      <c r="F161" s="126">
        <f>IF(C161="","",C161)</f>
        <v>0.54932875999999997</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2.1443710000000001E-2</v>
      </c>
      <c r="D170" s="101" t="str">
        <f>IF(C170="","","ND2")</f>
        <v>ND2</v>
      </c>
      <c r="E170" s="102"/>
      <c r="F170" s="101">
        <f>IF(C170="","",C170)</f>
        <v>2.1443710000000001E-2</v>
      </c>
    </row>
    <row r="171" spans="1:7" x14ac:dyDescent="0.25">
      <c r="A171" s="25" t="s">
        <v>570</v>
      </c>
      <c r="B171" s="21" t="s">
        <v>2990</v>
      </c>
      <c r="C171" s="101">
        <v>2.5395029999999999E-2</v>
      </c>
      <c r="D171" s="101" t="str">
        <f>IF(C171="","","ND2")</f>
        <v>ND2</v>
      </c>
      <c r="E171" s="102"/>
      <c r="F171" s="101">
        <f>IF(C171="","",C171)</f>
        <v>2.5395029999999999E-2</v>
      </c>
    </row>
    <row r="172" spans="1:7" x14ac:dyDescent="0.25">
      <c r="A172" s="25" t="s">
        <v>572</v>
      </c>
      <c r="B172" s="21" t="s">
        <v>2991</v>
      </c>
      <c r="C172" s="101">
        <v>0.12816354999999999</v>
      </c>
      <c r="D172" s="101" t="str">
        <f>IF(C172="","","ND2")</f>
        <v>ND2</v>
      </c>
      <c r="E172" s="101"/>
      <c r="F172" s="101">
        <f>IF(C172="","",C172)</f>
        <v>0.12816354999999999</v>
      </c>
    </row>
    <row r="173" spans="1:7" x14ac:dyDescent="0.25">
      <c r="A173" s="25" t="s">
        <v>574</v>
      </c>
      <c r="B173" s="21" t="s">
        <v>2992</v>
      </c>
      <c r="C173" s="101">
        <v>0.37114492999999998</v>
      </c>
      <c r="D173" s="101" t="str">
        <f>IF(C173="","","ND2")</f>
        <v>ND2</v>
      </c>
      <c r="E173" s="101"/>
      <c r="F173" s="101">
        <f>IF(C173="","",C173)</f>
        <v>0.37114492999999998</v>
      </c>
    </row>
    <row r="174" spans="1:7" x14ac:dyDescent="0.25">
      <c r="A174" s="25" t="s">
        <v>576</v>
      </c>
      <c r="B174" s="21" t="s">
        <v>2918</v>
      </c>
      <c r="C174" s="101">
        <v>0.45385277000000002</v>
      </c>
      <c r="D174" s="101" t="str">
        <f>IF(C174="","","ND2")</f>
        <v>ND2</v>
      </c>
      <c r="E174" s="101"/>
      <c r="F174" s="101">
        <f>IF(C174="","",C174)</f>
        <v>0.45385277000000002</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167.83655043792913</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5.1958317799999998</v>
      </c>
      <c r="D190" s="107">
        <v>325</v>
      </c>
      <c r="E190" s="39"/>
      <c r="F190" s="113">
        <f t="shared" ref="F190:F213" si="3">IF($C$214=0,"",IF(C190="[for completion]","",IF(C190="","",C190/$C$214)))</f>
        <v>2.8723037010782615E-3</v>
      </c>
      <c r="G190" s="113">
        <f t="shared" ref="G190:G213" si="4">IF($D$214=0,"",IF(D190="[for completion]","",IF(D190="","",D190/$D$214)))</f>
        <v>3.0154017442939322E-2</v>
      </c>
    </row>
    <row r="191" spans="1:7" x14ac:dyDescent="0.25">
      <c r="A191" s="25" t="s">
        <v>596</v>
      </c>
      <c r="B191" s="42" t="s">
        <v>2995</v>
      </c>
      <c r="C191" s="106">
        <v>26.267195990000001</v>
      </c>
      <c r="D191" s="107">
        <v>693</v>
      </c>
      <c r="E191" s="39"/>
      <c r="F191" s="113">
        <f t="shared" si="3"/>
        <v>1.4520748063753726E-2</v>
      </c>
      <c r="G191" s="113">
        <f t="shared" si="4"/>
        <v>6.4297643347559844E-2</v>
      </c>
    </row>
    <row r="192" spans="1:7" x14ac:dyDescent="0.25">
      <c r="A192" s="25" t="s">
        <v>597</v>
      </c>
      <c r="B192" s="42" t="s">
        <v>2996</v>
      </c>
      <c r="C192" s="106">
        <v>43.160295699999999</v>
      </c>
      <c r="D192" s="107">
        <v>688</v>
      </c>
      <c r="E192" s="39"/>
      <c r="F192" s="113">
        <f t="shared" si="3"/>
        <v>2.3859409297262157E-2</v>
      </c>
      <c r="G192" s="113">
        <f t="shared" si="4"/>
        <v>6.3833735386899237E-2</v>
      </c>
    </row>
    <row r="193" spans="1:7" x14ac:dyDescent="0.25">
      <c r="A193" s="25" t="s">
        <v>598</v>
      </c>
      <c r="B193" s="42" t="s">
        <v>2997</v>
      </c>
      <c r="C193" s="106">
        <v>75.074515520000006</v>
      </c>
      <c r="D193" s="107">
        <v>848</v>
      </c>
      <c r="E193" s="39"/>
      <c r="F193" s="113">
        <f t="shared" si="3"/>
        <v>4.1501884186241574E-2</v>
      </c>
      <c r="G193" s="113">
        <f t="shared" si="4"/>
        <v>7.8678790128038592E-2</v>
      </c>
    </row>
    <row r="194" spans="1:7" x14ac:dyDescent="0.25">
      <c r="A194" s="25" t="s">
        <v>599</v>
      </c>
      <c r="B194" s="42" t="s">
        <v>2998</v>
      </c>
      <c r="C194" s="106">
        <v>327.98077596000002</v>
      </c>
      <c r="D194" s="107">
        <v>2589</v>
      </c>
      <c r="E194" s="39"/>
      <c r="F194" s="113">
        <f t="shared" si="3"/>
        <v>0.18131079614598844</v>
      </c>
      <c r="G194" s="113">
        <f t="shared" si="4"/>
        <v>0.24021154203006123</v>
      </c>
    </row>
    <row r="195" spans="1:7" x14ac:dyDescent="0.25">
      <c r="A195" s="25" t="s">
        <v>600</v>
      </c>
      <c r="B195" s="42" t="s">
        <v>2999</v>
      </c>
      <c r="C195" s="106">
        <v>434.20849697</v>
      </c>
      <c r="D195" s="107">
        <v>2493</v>
      </c>
      <c r="E195" s="39"/>
      <c r="F195" s="113">
        <f t="shared" si="3"/>
        <v>0.24003445948486044</v>
      </c>
      <c r="G195" s="113">
        <f t="shared" si="4"/>
        <v>0.23130450918537762</v>
      </c>
    </row>
    <row r="196" spans="1:7" x14ac:dyDescent="0.25">
      <c r="A196" s="25" t="s">
        <v>601</v>
      </c>
      <c r="B196" s="42" t="s">
        <v>3000</v>
      </c>
      <c r="C196" s="106">
        <v>338.16067390000001</v>
      </c>
      <c r="D196" s="107">
        <v>1523</v>
      </c>
      <c r="E196" s="39"/>
      <c r="F196" s="113">
        <f t="shared" si="3"/>
        <v>0.18693833756143838</v>
      </c>
      <c r="G196" s="113">
        <f t="shared" si="4"/>
        <v>0.14130636481722025</v>
      </c>
    </row>
    <row r="197" spans="1:7" x14ac:dyDescent="0.25">
      <c r="A197" s="25" t="s">
        <v>602</v>
      </c>
      <c r="B197" s="42" t="s">
        <v>3001</v>
      </c>
      <c r="C197" s="106">
        <v>188.62324679</v>
      </c>
      <c r="D197" s="107">
        <v>693</v>
      </c>
      <c r="E197" s="39"/>
      <c r="F197" s="113">
        <f t="shared" si="3"/>
        <v>0.10427266947897905</v>
      </c>
      <c r="G197" s="113">
        <f t="shared" si="4"/>
        <v>6.4297643347559844E-2</v>
      </c>
    </row>
    <row r="198" spans="1:7" x14ac:dyDescent="0.25">
      <c r="A198" s="25" t="s">
        <v>603</v>
      </c>
      <c r="B198" s="42" t="s">
        <v>3002</v>
      </c>
      <c r="C198" s="106">
        <v>119.14565383999999</v>
      </c>
      <c r="D198" s="107">
        <v>368</v>
      </c>
      <c r="E198" s="39"/>
      <c r="F198" s="113">
        <f t="shared" si="3"/>
        <v>6.5864815679621824E-2</v>
      </c>
      <c r="G198" s="113">
        <f t="shared" si="4"/>
        <v>3.4143625904620521E-2</v>
      </c>
    </row>
    <row r="199" spans="1:7" x14ac:dyDescent="0.25">
      <c r="A199" s="25" t="s">
        <v>604</v>
      </c>
      <c r="B199" s="42" t="s">
        <v>3003</v>
      </c>
      <c r="C199" s="106">
        <v>86.418841700000002</v>
      </c>
      <c r="D199" s="107">
        <v>231</v>
      </c>
      <c r="E199" s="42"/>
      <c r="F199" s="113">
        <f t="shared" si="3"/>
        <v>4.7773132265996193E-2</v>
      </c>
      <c r="G199" s="113">
        <f t="shared" si="4"/>
        <v>2.1432547782519948E-2</v>
      </c>
    </row>
    <row r="200" spans="1:7" x14ac:dyDescent="0.25">
      <c r="A200" s="25" t="s">
        <v>605</v>
      </c>
      <c r="B200" s="42" t="s">
        <v>3004</v>
      </c>
      <c r="C200" s="106">
        <v>51.394444980000003</v>
      </c>
      <c r="D200" s="107">
        <v>122</v>
      </c>
      <c r="E200" s="42"/>
      <c r="F200" s="113">
        <f t="shared" si="3"/>
        <v>2.841132291833303E-2</v>
      </c>
      <c r="G200" s="113">
        <f t="shared" si="4"/>
        <v>1.131935424011876E-2</v>
      </c>
    </row>
    <row r="201" spans="1:7" x14ac:dyDescent="0.25">
      <c r="A201" s="25" t="s">
        <v>606</v>
      </c>
      <c r="B201" s="42" t="s">
        <v>3005</v>
      </c>
      <c r="C201" s="106">
        <v>36.026284169999997</v>
      </c>
      <c r="D201" s="107">
        <v>76</v>
      </c>
      <c r="E201" s="42"/>
      <c r="F201" s="113">
        <f t="shared" si="3"/>
        <v>1.9915661965020003E-2</v>
      </c>
      <c r="G201" s="113">
        <f t="shared" si="4"/>
        <v>7.051401002041195E-3</v>
      </c>
    </row>
    <row r="202" spans="1:7" x14ac:dyDescent="0.25">
      <c r="A202" s="25" t="s">
        <v>607</v>
      </c>
      <c r="B202" s="42" t="s">
        <v>3006</v>
      </c>
      <c r="C202" s="106">
        <v>27.09715031</v>
      </c>
      <c r="D202" s="107">
        <v>52</v>
      </c>
      <c r="E202" s="42"/>
      <c r="F202" s="113">
        <f t="shared" si="3"/>
        <v>1.4979554462035907E-2</v>
      </c>
      <c r="G202" s="113">
        <f t="shared" si="4"/>
        <v>4.8246427908702916E-3</v>
      </c>
    </row>
    <row r="203" spans="1:7" x14ac:dyDescent="0.25">
      <c r="A203" s="25" t="s">
        <v>608</v>
      </c>
      <c r="B203" s="42" t="s">
        <v>3007</v>
      </c>
      <c r="C203" s="106">
        <v>19.491145119999999</v>
      </c>
      <c r="D203" s="107">
        <v>34</v>
      </c>
      <c r="E203" s="42"/>
      <c r="F203" s="113">
        <f t="shared" si="3"/>
        <v>1.0774884683897425E-2</v>
      </c>
      <c r="G203" s="113">
        <f t="shared" si="4"/>
        <v>3.1545741324921135E-3</v>
      </c>
    </row>
    <row r="204" spans="1:7" x14ac:dyDescent="0.25">
      <c r="A204" s="25" t="s">
        <v>609</v>
      </c>
      <c r="B204" s="42" t="s">
        <v>3008</v>
      </c>
      <c r="C204" s="106">
        <v>8.7896605900000004</v>
      </c>
      <c r="D204" s="107">
        <v>14</v>
      </c>
      <c r="E204" s="42"/>
      <c r="F204" s="113">
        <f t="shared" si="3"/>
        <v>4.8590053937194134E-3</v>
      </c>
      <c r="G204" s="113">
        <f t="shared" si="4"/>
        <v>1.2989422898496939E-3</v>
      </c>
    </row>
    <row r="205" spans="1:7" x14ac:dyDescent="0.25">
      <c r="A205" s="25" t="s">
        <v>610</v>
      </c>
      <c r="B205" s="42" t="s">
        <v>3009</v>
      </c>
      <c r="C205" s="106">
        <v>6.0526557800000003</v>
      </c>
      <c r="D205" s="107">
        <v>9</v>
      </c>
      <c r="F205" s="113">
        <f t="shared" si="3"/>
        <v>3.3459639061383805E-3</v>
      </c>
      <c r="G205" s="113">
        <f t="shared" si="4"/>
        <v>8.3503432918908887E-4</v>
      </c>
    </row>
    <row r="206" spans="1:7" x14ac:dyDescent="0.25">
      <c r="A206" s="25" t="s">
        <v>611</v>
      </c>
      <c r="B206" s="42" t="s">
        <v>3010</v>
      </c>
      <c r="C206" s="106">
        <v>3.5930703400000001</v>
      </c>
      <c r="D206" s="107">
        <v>5</v>
      </c>
      <c r="E206" s="95"/>
      <c r="F206" s="113">
        <f t="shared" si="3"/>
        <v>1.986282403433879E-3</v>
      </c>
      <c r="G206" s="113">
        <f t="shared" si="4"/>
        <v>4.6390796066060494E-4</v>
      </c>
    </row>
    <row r="207" spans="1:7" x14ac:dyDescent="0.25">
      <c r="A207" s="25" t="s">
        <v>612</v>
      </c>
      <c r="B207" s="42" t="s">
        <v>3011</v>
      </c>
      <c r="C207" s="106">
        <v>4.5875698099999997</v>
      </c>
      <c r="D207" s="107">
        <v>6</v>
      </c>
      <c r="E207" s="95"/>
      <c r="F207" s="113">
        <f t="shared" si="3"/>
        <v>2.5360508773472836E-3</v>
      </c>
      <c r="G207" s="113">
        <f t="shared" si="4"/>
        <v>5.5668955279272595E-4</v>
      </c>
    </row>
    <row r="208" spans="1:7" x14ac:dyDescent="0.25">
      <c r="A208" s="25" t="s">
        <v>613</v>
      </c>
      <c r="B208" s="42" t="s">
        <v>3012</v>
      </c>
      <c r="C208" s="106">
        <v>4.1474285200000001</v>
      </c>
      <c r="D208" s="107">
        <v>5</v>
      </c>
      <c r="E208" s="95"/>
      <c r="F208" s="113">
        <f t="shared" si="3"/>
        <v>2.2927367151893314E-3</v>
      </c>
      <c r="G208" s="113">
        <f t="shared" si="4"/>
        <v>4.6390796066060494E-4</v>
      </c>
    </row>
    <row r="209" spans="1:7" x14ac:dyDescent="0.25">
      <c r="A209" s="25" t="s">
        <v>614</v>
      </c>
      <c r="B209" s="42" t="s">
        <v>3013</v>
      </c>
      <c r="C209" s="106">
        <v>2.6150472800000002</v>
      </c>
      <c r="D209" s="107">
        <v>3</v>
      </c>
      <c r="E209" s="95"/>
      <c r="F209" s="113">
        <f t="shared" si="3"/>
        <v>1.4456222408414157E-3</v>
      </c>
      <c r="G209" s="113">
        <f t="shared" si="4"/>
        <v>2.7834477639636298E-4</v>
      </c>
    </row>
    <row r="210" spans="1:7" x14ac:dyDescent="0.25">
      <c r="A210" s="25" t="s">
        <v>615</v>
      </c>
      <c r="B210" s="42" t="s">
        <v>3014</v>
      </c>
      <c r="C210" s="106">
        <v>0.91235557</v>
      </c>
      <c r="D210" s="107">
        <v>1</v>
      </c>
      <c r="E210" s="95"/>
      <c r="F210" s="113">
        <f t="shared" si="3"/>
        <v>5.0435856882386735E-4</v>
      </c>
      <c r="G210" s="113">
        <f t="shared" si="4"/>
        <v>9.2781592132120983E-5</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1808.9423406200001</v>
      </c>
      <c r="D214" s="50">
        <f>SUM(D190:D213)</f>
        <v>10778</v>
      </c>
      <c r="E214" s="95"/>
      <c r="F214" s="122">
        <f>SUM(F190:F213)</f>
        <v>1.0000000000000002</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0.67314222999999995</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121.42160878999999</v>
      </c>
      <c r="D219" s="107">
        <v>1496</v>
      </c>
      <c r="F219" s="113">
        <f t="shared" ref="F219:F226" si="5">IF($C$227=0,"",IF(C219="[for completion]","",C219/$C$227))</f>
        <v>6.7122984554822115E-2</v>
      </c>
      <c r="G219" s="113">
        <f t="shared" ref="G219:G226" si="6">IF($D$227=0,"",IF(D219="[for completion]","",D219/$D$227))</f>
        <v>0.13880126182965299</v>
      </c>
    </row>
    <row r="220" spans="1:7" x14ac:dyDescent="0.25">
      <c r="A220" s="25" t="s">
        <v>626</v>
      </c>
      <c r="B220" s="25" t="s">
        <v>3018</v>
      </c>
      <c r="C220" s="106">
        <v>183.00439986999999</v>
      </c>
      <c r="D220" s="107">
        <v>1273</v>
      </c>
      <c r="F220" s="113">
        <f t="shared" si="5"/>
        <v>0.10116651910932484</v>
      </c>
      <c r="G220" s="113">
        <f t="shared" si="6"/>
        <v>0.11811096678419002</v>
      </c>
    </row>
    <row r="221" spans="1:7" x14ac:dyDescent="0.25">
      <c r="A221" s="25" t="s">
        <v>628</v>
      </c>
      <c r="B221" s="25" t="s">
        <v>3019</v>
      </c>
      <c r="C221" s="106">
        <v>283.70126499000003</v>
      </c>
      <c r="D221" s="107">
        <v>1562</v>
      </c>
      <c r="F221" s="113">
        <f t="shared" si="5"/>
        <v>0.15683267433099268</v>
      </c>
      <c r="G221" s="113">
        <f t="shared" si="6"/>
        <v>0.144924846910373</v>
      </c>
    </row>
    <row r="222" spans="1:7" x14ac:dyDescent="0.25">
      <c r="A222" s="25" t="s">
        <v>630</v>
      </c>
      <c r="B222" s="25" t="s">
        <v>3020</v>
      </c>
      <c r="C222" s="106">
        <v>374.89706247999999</v>
      </c>
      <c r="D222" s="107">
        <v>2097</v>
      </c>
      <c r="F222" s="113">
        <f t="shared" si="5"/>
        <v>0.20724655178976417</v>
      </c>
      <c r="G222" s="113">
        <f t="shared" si="6"/>
        <v>0.1945629987010577</v>
      </c>
    </row>
    <row r="223" spans="1:7" x14ac:dyDescent="0.25">
      <c r="A223" s="25" t="s">
        <v>632</v>
      </c>
      <c r="B223" s="25" t="s">
        <v>3021</v>
      </c>
      <c r="C223" s="106">
        <v>369.34098821999999</v>
      </c>
      <c r="D223" s="107">
        <v>2012</v>
      </c>
      <c r="F223" s="113">
        <f t="shared" si="5"/>
        <v>0.20417510272517117</v>
      </c>
      <c r="G223" s="113">
        <f t="shared" si="6"/>
        <v>0.18667656336982744</v>
      </c>
    </row>
    <row r="224" spans="1:7" x14ac:dyDescent="0.25">
      <c r="A224" s="25" t="s">
        <v>634</v>
      </c>
      <c r="B224" s="25" t="s">
        <v>3022</v>
      </c>
      <c r="C224" s="106">
        <v>307.93206151999999</v>
      </c>
      <c r="D224" s="107">
        <v>1631</v>
      </c>
      <c r="F224" s="113">
        <f t="shared" si="5"/>
        <v>0.17022768200254459</v>
      </c>
      <c r="G224" s="113">
        <f t="shared" si="6"/>
        <v>0.15132677676748932</v>
      </c>
    </row>
    <row r="225" spans="1:7" x14ac:dyDescent="0.25">
      <c r="A225" s="25" t="s">
        <v>636</v>
      </c>
      <c r="B225" s="25" t="s">
        <v>3023</v>
      </c>
      <c r="C225" s="106">
        <v>157.8965225</v>
      </c>
      <c r="D225" s="107">
        <v>651</v>
      </c>
      <c r="F225" s="113">
        <f t="shared" si="5"/>
        <v>8.728665306484136E-2</v>
      </c>
      <c r="G225" s="113">
        <f t="shared" si="6"/>
        <v>6.0400816478010766E-2</v>
      </c>
    </row>
    <row r="226" spans="1:7" x14ac:dyDescent="0.25">
      <c r="A226" s="25" t="s">
        <v>638</v>
      </c>
      <c r="B226" s="25" t="s">
        <v>3024</v>
      </c>
      <c r="C226" s="106">
        <v>10.74843225</v>
      </c>
      <c r="D226" s="107">
        <v>56</v>
      </c>
      <c r="F226" s="113">
        <f t="shared" si="5"/>
        <v>5.9418324225392763E-3</v>
      </c>
      <c r="G226" s="113">
        <f t="shared" si="6"/>
        <v>5.1957691593987757E-3</v>
      </c>
    </row>
    <row r="227" spans="1:7" x14ac:dyDescent="0.25">
      <c r="A227" s="25" t="s">
        <v>640</v>
      </c>
      <c r="B227" s="52" t="s">
        <v>91</v>
      </c>
      <c r="C227" s="106">
        <f>SUM(C219:C226)</f>
        <v>1808.9423406199996</v>
      </c>
      <c r="D227" s="107">
        <f>SUM(D219:D226)</f>
        <v>10778</v>
      </c>
      <c r="F227" s="101">
        <f>SUM(F219:F226)</f>
        <v>1.0000000000000002</v>
      </c>
      <c r="G227" s="101">
        <f>SUM(G219:G226)</f>
        <v>1</v>
      </c>
    </row>
    <row r="228" spans="1:7" outlineLevel="1" x14ac:dyDescent="0.25">
      <c r="A228" s="25" t="s">
        <v>641</v>
      </c>
      <c r="B228" s="54" t="s">
        <v>3025</v>
      </c>
      <c r="C228" s="106">
        <v>7.0425376100000001</v>
      </c>
      <c r="D228" s="107">
        <v>36</v>
      </c>
      <c r="F228" s="113">
        <f t="shared" ref="F228:F233" si="7">IF($C$227=0,"",IF(C228="[for completion]","",C228/$C$227))</f>
        <v>3.8931797060962319E-3</v>
      </c>
      <c r="G228" s="113">
        <f t="shared" ref="G228:G233" si="8">IF($D$227=0,"",IF(D228="[for completion]","",D228/$D$227))</f>
        <v>3.3401373167563555E-3</v>
      </c>
    </row>
    <row r="229" spans="1:7" outlineLevel="1" x14ac:dyDescent="0.25">
      <c r="A229" s="25" t="s">
        <v>643</v>
      </c>
      <c r="B229" s="54" t="s">
        <v>3026</v>
      </c>
      <c r="C229" s="106">
        <v>3.7058946399999999</v>
      </c>
      <c r="D229" s="107">
        <v>20</v>
      </c>
      <c r="F229" s="113">
        <f t="shared" si="7"/>
        <v>2.0486527164430435E-3</v>
      </c>
      <c r="G229" s="113">
        <f t="shared" si="8"/>
        <v>1.8556318426424198E-3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0.52900172999999995</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405.93391808000001</v>
      </c>
      <c r="D241" s="107">
        <v>3531</v>
      </c>
      <c r="F241" s="113">
        <f t="shared" ref="F241:F248" si="9">IF($C$249=0,"",IF(C241="[Mark as ND1 if not relevant]","",C241/$C$249))</f>
        <v>0.22440401165073592</v>
      </c>
      <c r="G241" s="113">
        <f t="shared" ref="G241:G248" si="10">IF($D$249=0,"",IF(D241="[Mark as ND1 if not relevant]","",D241/$D$249))</f>
        <v>0.32761180181851923</v>
      </c>
    </row>
    <row r="242" spans="1:7" x14ac:dyDescent="0.25">
      <c r="A242" s="25" t="s">
        <v>659</v>
      </c>
      <c r="B242" s="25" t="s">
        <v>3032</v>
      </c>
      <c r="C242" s="106">
        <v>400.34343010999999</v>
      </c>
      <c r="D242" s="107">
        <v>2344</v>
      </c>
      <c r="F242" s="113">
        <f t="shared" si="9"/>
        <v>0.22131353837004311</v>
      </c>
      <c r="G242" s="113">
        <f t="shared" si="10"/>
        <v>0.2174800519576916</v>
      </c>
    </row>
    <row r="243" spans="1:7" x14ac:dyDescent="0.25">
      <c r="A243" s="25" t="s">
        <v>660</v>
      </c>
      <c r="B243" s="25" t="s">
        <v>3033</v>
      </c>
      <c r="C243" s="106">
        <v>417.79964368999998</v>
      </c>
      <c r="D243" s="107">
        <v>2236</v>
      </c>
      <c r="F243" s="113">
        <f t="shared" si="9"/>
        <v>0.23096349414144543</v>
      </c>
      <c r="G243" s="113">
        <f t="shared" si="10"/>
        <v>0.20745964000742254</v>
      </c>
    </row>
    <row r="244" spans="1:7" x14ac:dyDescent="0.25">
      <c r="A244" s="25" t="s">
        <v>661</v>
      </c>
      <c r="B244" s="25" t="s">
        <v>3034</v>
      </c>
      <c r="C244" s="106">
        <v>288.88689600999999</v>
      </c>
      <c r="D244" s="107">
        <v>1440</v>
      </c>
      <c r="F244" s="113">
        <f t="shared" si="9"/>
        <v>0.15969933895791635</v>
      </c>
      <c r="G244" s="113">
        <f t="shared" si="10"/>
        <v>0.13360549267025423</v>
      </c>
    </row>
    <row r="245" spans="1:7" x14ac:dyDescent="0.25">
      <c r="A245" s="25" t="s">
        <v>662</v>
      </c>
      <c r="B245" s="25" t="s">
        <v>3035</v>
      </c>
      <c r="C245" s="106">
        <v>182.29001575000001</v>
      </c>
      <c r="D245" s="107">
        <v>799</v>
      </c>
      <c r="F245" s="113">
        <f t="shared" si="9"/>
        <v>0.1007716009828824</v>
      </c>
      <c r="G245" s="113">
        <f t="shared" si="10"/>
        <v>7.4132492113564666E-2</v>
      </c>
    </row>
    <row r="246" spans="1:7" x14ac:dyDescent="0.25">
      <c r="A246" s="25" t="s">
        <v>663</v>
      </c>
      <c r="B246" s="25" t="s">
        <v>3036</v>
      </c>
      <c r="C246" s="106">
        <v>68.708147879999999</v>
      </c>
      <c r="D246" s="107">
        <v>286</v>
      </c>
      <c r="F246" s="113">
        <f t="shared" si="9"/>
        <v>3.7982497472225041E-2</v>
      </c>
      <c r="G246" s="113">
        <f t="shared" si="10"/>
        <v>2.6535535349786601E-2</v>
      </c>
    </row>
    <row r="247" spans="1:7" x14ac:dyDescent="0.25">
      <c r="A247" s="25" t="s">
        <v>664</v>
      </c>
      <c r="B247" s="25" t="s">
        <v>3037</v>
      </c>
      <c r="C247" s="106">
        <v>40.10333859</v>
      </c>
      <c r="D247" s="107">
        <v>124</v>
      </c>
      <c r="F247" s="113">
        <f t="shared" si="9"/>
        <v>2.2169495229049097E-2</v>
      </c>
      <c r="G247" s="113">
        <f t="shared" si="10"/>
        <v>1.1504917424383003E-2</v>
      </c>
    </row>
    <row r="248" spans="1:7" x14ac:dyDescent="0.25">
      <c r="A248" s="25" t="s">
        <v>665</v>
      </c>
      <c r="B248" s="25" t="s">
        <v>3024</v>
      </c>
      <c r="C248" s="106">
        <v>4.8769505100000003</v>
      </c>
      <c r="D248" s="107">
        <v>18</v>
      </c>
      <c r="F248" s="113">
        <f t="shared" si="9"/>
        <v>2.6960231957025593E-3</v>
      </c>
      <c r="G248" s="113">
        <f t="shared" si="10"/>
        <v>1.6700686583781777E-3</v>
      </c>
    </row>
    <row r="249" spans="1:7" x14ac:dyDescent="0.25">
      <c r="A249" s="25" t="s">
        <v>666</v>
      </c>
      <c r="B249" s="52" t="s">
        <v>91</v>
      </c>
      <c r="C249" s="106">
        <f>SUM(C241:C248)</f>
        <v>1808.9423406200001</v>
      </c>
      <c r="D249" s="107">
        <f>SUM(D241:D248)</f>
        <v>10778</v>
      </c>
      <c r="F249" s="101">
        <f>SUM(F241:F248)</f>
        <v>1</v>
      </c>
      <c r="G249" s="101">
        <f>SUM(G241:G248)</f>
        <v>1</v>
      </c>
    </row>
    <row r="250" spans="1:7" outlineLevel="1" x14ac:dyDescent="0.25">
      <c r="A250" s="25" t="s">
        <v>667</v>
      </c>
      <c r="B250" s="54" t="s">
        <v>3025</v>
      </c>
      <c r="C250" s="106">
        <v>4.2616196300000002</v>
      </c>
      <c r="D250" s="107">
        <v>15</v>
      </c>
      <c r="F250" s="113">
        <f t="shared" ref="F250:F255" si="11">IF($C$249=0,"",IF(C250="[for completion]","",C250/$C$249))</f>
        <v>2.3558626133652026E-3</v>
      </c>
      <c r="G250" s="113">
        <f t="shared" ref="G250:G255" si="12">IF($D$249=0,"",IF(D250="[for completion]","",D250/$D$249))</f>
        <v>1.3917238819818147E-3</v>
      </c>
    </row>
    <row r="251" spans="1:7" outlineLevel="1" x14ac:dyDescent="0.25">
      <c r="A251" s="25" t="s">
        <v>668</v>
      </c>
      <c r="B251" s="54" t="s">
        <v>3026</v>
      </c>
      <c r="C251" s="106">
        <v>0.61533088000000002</v>
      </c>
      <c r="D251" s="107">
        <v>3</v>
      </c>
      <c r="F251" s="113">
        <f t="shared" si="11"/>
        <v>3.4016058233735655E-4</v>
      </c>
      <c r="G251" s="113">
        <f t="shared" si="12"/>
        <v>2.7834477639636298E-4</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0.4658603</v>
      </c>
      <c r="E277" s="23"/>
      <c r="F277" s="23"/>
    </row>
    <row r="278" spans="1:7" x14ac:dyDescent="0.25">
      <c r="A278" s="25" t="s">
        <v>699</v>
      </c>
      <c r="B278" s="25" t="s">
        <v>700</v>
      </c>
      <c r="C278" s="101">
        <v>0.5341397</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1808.9423406200001</v>
      </c>
      <c r="D287" s="107">
        <v>10778</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1808.9423406200001</v>
      </c>
      <c r="D305" s="107">
        <f>SUM(D287:D304)</f>
        <v>10778</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1808.9423406200001</v>
      </c>
      <c r="D310" s="107">
        <v>10778</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1808.9423406200001</v>
      </c>
      <c r="D328" s="107">
        <f>SUM(D310:D327)</f>
        <v>10778</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1808.9423406200001</v>
      </c>
      <c r="D345" s="107">
        <v>10778</v>
      </c>
      <c r="F345" s="113">
        <f t="shared" si="17"/>
        <v>1</v>
      </c>
      <c r="G345" s="113">
        <f t="shared" si="18"/>
        <v>1</v>
      </c>
    </row>
    <row r="346" spans="1:7" customFormat="1" x14ac:dyDescent="0.25">
      <c r="A346" s="25" t="s">
        <v>2560</v>
      </c>
      <c r="B346" s="42" t="s">
        <v>91</v>
      </c>
      <c r="C346" s="106">
        <f>SUM(C333:C345)</f>
        <v>1808.9423406200001</v>
      </c>
      <c r="D346" s="107">
        <f>SUM(D333:D345)</f>
        <v>10778</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1587.6495288199999</v>
      </c>
      <c r="D358" s="107">
        <v>9156</v>
      </c>
      <c r="E358" s="31"/>
      <c r="F358" s="113">
        <f t="shared" ref="F358:F364" si="19">IF($C$365=0,"",IF(C358="[For completion]","",C358/$C$365))</f>
        <v>0.87766729384854036</v>
      </c>
      <c r="G358" s="113">
        <f t="shared" ref="G358:G364" si="20">IF($D$365=0,"",IF(D358="[For completion]","",D358/$D$365))</f>
        <v>0.84950825756169979</v>
      </c>
    </row>
    <row r="359" spans="1:7" customFormat="1" x14ac:dyDescent="0.25">
      <c r="A359" s="25" t="s">
        <v>2369</v>
      </c>
      <c r="B359" s="127" t="s">
        <v>1907</v>
      </c>
      <c r="C359" s="106">
        <v>221.29281180000001</v>
      </c>
      <c r="D359" s="107">
        <v>1622</v>
      </c>
      <c r="E359" s="31"/>
      <c r="F359" s="113">
        <f t="shared" si="19"/>
        <v>0.12233270615145961</v>
      </c>
      <c r="G359" s="113">
        <f t="shared" si="20"/>
        <v>0.15049174243830024</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1808.9423406199999</v>
      </c>
      <c r="D365" s="107">
        <f>SUM(D358:D364)</f>
        <v>10778</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1808.9423406200001</v>
      </c>
      <c r="D371" s="107">
        <v>10778</v>
      </c>
      <c r="E371" s="31"/>
      <c r="F371" s="113">
        <f>IF($C$372=0,"",IF(C371="[For completion]","",C371/$C$372))</f>
        <v>1</v>
      </c>
      <c r="G371" s="113">
        <f>IF($D$372=0,"",IF(D371="[For completion]","",D371/$D$372))</f>
        <v>1</v>
      </c>
    </row>
    <row r="372" spans="1:7" customFormat="1" x14ac:dyDescent="0.25">
      <c r="A372" s="25" t="s">
        <v>2380</v>
      </c>
      <c r="B372" s="42" t="s">
        <v>91</v>
      </c>
      <c r="C372" s="106">
        <f>SUM(C368:C371)</f>
        <v>1808.9423406200001</v>
      </c>
      <c r="D372" s="107">
        <f>SUM(D368:D371)</f>
        <v>10778</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2" zoomScaleNormal="80" zoomScaleSheetLayoutView="100" workbookViewId="0">
      <selection activeCell="C20" sqref="C20"/>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177" zoomScale="60" zoomScaleNormal="145" workbookViewId="0">
      <selection activeCell="D31" sqref="D31"/>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60" zoomScaleNormal="80" workbookViewId="0">
      <selection activeCell="C54" sqref="C54"/>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15" zoomScaleNormal="80" zoomScaleSheetLayoutView="115" workbookViewId="0">
      <selection activeCell="H8" sqref="H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25" zoomScale="60" zoomScaleNormal="80" workbookViewId="0">
      <selection activeCell="F62" sqref="F6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2970</v>
      </c>
      <c r="C15" s="25" t="s">
        <v>2971</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2968</v>
      </c>
      <c r="C28" s="138" t="s">
        <v>2969</v>
      </c>
      <c r="D28" s="138"/>
      <c r="E28" s="31"/>
      <c r="F28" s="31"/>
      <c r="G28" s="31"/>
      <c r="H28" s="23"/>
      <c r="L28" s="23"/>
      <c r="M28" s="23"/>
    </row>
    <row r="29" spans="1:13" outlineLevel="1" x14ac:dyDescent="0.25">
      <c r="A29" s="25" t="s">
        <v>1353</v>
      </c>
      <c r="B29" s="156" t="s">
        <v>2965</v>
      </c>
      <c r="C29" s="138" t="s">
        <v>2966</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6.4697583333333339</v>
      </c>
      <c r="H75" s="23"/>
    </row>
    <row r="76" spans="1:14" x14ac:dyDescent="0.25">
      <c r="A76" s="25" t="s">
        <v>1398</v>
      </c>
      <c r="B76" s="25" t="s">
        <v>2916</v>
      </c>
      <c r="C76" s="106">
        <v>25.050899999999999</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8.1707000000000004E-4</v>
      </c>
      <c r="D82" s="121" t="str">
        <f t="shared" ref="D82:D87" si="0">IF(C82="","","ND2")</f>
        <v>ND2</v>
      </c>
      <c r="E82" s="121" t="str">
        <f t="shared" ref="E82:E87" si="1">IF(C82="","","ND2")</f>
        <v>ND2</v>
      </c>
      <c r="F82" s="121" t="str">
        <f t="shared" ref="F82:F87" si="2">IF(C82="","","ND2")</f>
        <v>ND2</v>
      </c>
      <c r="G82" s="121">
        <f t="shared" ref="G82:G87" si="3">IF(C82="","",C82)</f>
        <v>8.1707000000000004E-4</v>
      </c>
      <c r="H82" s="23"/>
    </row>
    <row r="83" spans="1:8" x14ac:dyDescent="0.25">
      <c r="A83" s="25" t="s">
        <v>1405</v>
      </c>
      <c r="B83" s="25" t="s">
        <v>3073</v>
      </c>
      <c r="C83" s="121">
        <v>0</v>
      </c>
      <c r="D83" s="121" t="str">
        <f t="shared" si="0"/>
        <v>ND2</v>
      </c>
      <c r="E83" s="121" t="str">
        <f t="shared" si="1"/>
        <v>ND2</v>
      </c>
      <c r="F83" s="121" t="str">
        <f t="shared" si="2"/>
        <v>ND2</v>
      </c>
      <c r="G83" s="121">
        <f t="shared" si="3"/>
        <v>0</v>
      </c>
      <c r="H83" s="23"/>
    </row>
    <row r="84" spans="1:8" x14ac:dyDescent="0.25">
      <c r="A84" s="25" t="s">
        <v>1406</v>
      </c>
      <c r="B84" s="25" t="s">
        <v>3074</v>
      </c>
      <c r="C84" s="121">
        <v>6.635E-5</v>
      </c>
      <c r="D84" s="121" t="str">
        <f t="shared" si="0"/>
        <v>ND2</v>
      </c>
      <c r="E84" s="121" t="str">
        <f t="shared" si="1"/>
        <v>ND2</v>
      </c>
      <c r="F84" s="121" t="str">
        <f t="shared" si="2"/>
        <v>ND2</v>
      </c>
      <c r="G84" s="121">
        <f t="shared" si="3"/>
        <v>6.635E-5</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0.99911658999999997</v>
      </c>
      <c r="D87" s="121" t="str">
        <f t="shared" si="0"/>
        <v>ND2</v>
      </c>
      <c r="E87" s="121" t="str">
        <f t="shared" si="1"/>
        <v>ND2</v>
      </c>
      <c r="F87" s="121" t="str">
        <f t="shared" si="2"/>
        <v>ND2</v>
      </c>
      <c r="G87" s="121">
        <f t="shared" si="3"/>
        <v>0.99911658999999997</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213C4AC7-EC18-4FB7-9957-60E12E954079}"/>
</file>

<file path=customXml/itemProps2.xml><?xml version="1.0" encoding="utf-8"?>
<ds:datastoreItem xmlns:ds="http://schemas.openxmlformats.org/officeDocument/2006/customXml" ds:itemID="{3B17EDDD-263F-46CF-B687-884703AF2D98}"/>
</file>

<file path=customXml/itemProps3.xml><?xml version="1.0" encoding="utf-8"?>
<ds:datastoreItem xmlns:ds="http://schemas.openxmlformats.org/officeDocument/2006/customXml" ds:itemID="{D5378CA3-7437-411C-94D0-AF0B8336EC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2024-06-13T12:59:14Z</dcterms:created>
  <dcterms:modified xsi:type="dcterms:W3CDTF">2024-06-14T13:18:32Z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