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3/"/>
    </mc:Choice>
  </mc:AlternateContent>
  <xr:revisionPtr revIDLastSave="0" documentId="13_ncr:1_{1D45F31A-B2AE-4A80-87B2-41087887EA90}" xr6:coauthVersionLast="47" xr6:coauthVersionMax="47" xr10:uidLastSave="{00000000-0000-0000-0000-000000000000}"/>
  <bookViews>
    <workbookView xWindow="22932" yWindow="-4512" windowWidth="30936" windowHeight="16896"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F591" i="19" s="1"/>
  <c r="F595" i="19" s="1"/>
  <c r="G594" i="19"/>
  <c r="G593" i="19"/>
  <c r="G592" i="19"/>
  <c r="G591" i="19"/>
  <c r="G595" i="19" s="1"/>
  <c r="G588" i="19"/>
  <c r="D588" i="19"/>
  <c r="C588" i="19"/>
  <c r="G587" i="19"/>
  <c r="F587" i="19"/>
  <c r="G586" i="19"/>
  <c r="F586" i="19"/>
  <c r="G585" i="19"/>
  <c r="F585" i="19"/>
  <c r="G584" i="19"/>
  <c r="F584" i="19"/>
  <c r="G583" i="19"/>
  <c r="F583" i="19"/>
  <c r="G582" i="19"/>
  <c r="F582" i="19"/>
  <c r="G581" i="19"/>
  <c r="F581" i="19"/>
  <c r="G580" i="19"/>
  <c r="F580" i="19"/>
  <c r="G579" i="19"/>
  <c r="F579" i="19"/>
  <c r="G578" i="19"/>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3" i="19"/>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F535" i="19"/>
  <c r="F553" i="19" s="1"/>
  <c r="D496" i="19"/>
  <c r="C496" i="19"/>
  <c r="G495" i="19"/>
  <c r="F495" i="19"/>
  <c r="G494" i="19"/>
  <c r="F494" i="19"/>
  <c r="G493" i="19"/>
  <c r="F493" i="19"/>
  <c r="G492" i="19"/>
  <c r="F492" i="19"/>
  <c r="G491" i="19"/>
  <c r="F491" i="19"/>
  <c r="G490" i="19"/>
  <c r="F490" i="19"/>
  <c r="G489" i="19"/>
  <c r="F489" i="19"/>
  <c r="G488" i="19"/>
  <c r="G496" i="19" s="1"/>
  <c r="F488" i="19"/>
  <c r="F496" i="19" s="1"/>
  <c r="G474" i="19"/>
  <c r="D474" i="19"/>
  <c r="C474" i="19"/>
  <c r="G473" i="19"/>
  <c r="F473" i="19"/>
  <c r="G472" i="19"/>
  <c r="F472" i="19"/>
  <c r="G471" i="19"/>
  <c r="F471" i="19"/>
  <c r="G470" i="19"/>
  <c r="F470" i="19"/>
  <c r="G469" i="19"/>
  <c r="F469" i="19"/>
  <c r="G468" i="19"/>
  <c r="F468" i="19"/>
  <c r="G467" i="19"/>
  <c r="F467" i="19"/>
  <c r="G466" i="19"/>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4" i="19"/>
  <c r="D364" i="19"/>
  <c r="C364" i="19"/>
  <c r="G363" i="19"/>
  <c r="F363" i="19"/>
  <c r="G362" i="19"/>
  <c r="F362" i="19"/>
  <c r="G361" i="19"/>
  <c r="F361" i="19"/>
  <c r="G360" i="19"/>
  <c r="F360" i="19"/>
  <c r="G359" i="19"/>
  <c r="F359" i="19"/>
  <c r="G358" i="19"/>
  <c r="F358" i="19"/>
  <c r="G357" i="19"/>
  <c r="F357" i="19"/>
  <c r="G356" i="19"/>
  <c r="F356" i="19"/>
  <c r="G355" i="19"/>
  <c r="F355" i="19"/>
  <c r="G354" i="19"/>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7" i="19"/>
  <c r="D327" i="19"/>
  <c r="C327" i="19"/>
  <c r="G326" i="19"/>
  <c r="F326" i="19"/>
  <c r="G325" i="19"/>
  <c r="F325" i="19"/>
  <c r="G324" i="19"/>
  <c r="F324" i="19"/>
  <c r="G323" i="19"/>
  <c r="F323" i="19"/>
  <c r="G322" i="19"/>
  <c r="F322" i="19"/>
  <c r="G321" i="19"/>
  <c r="F321" i="19"/>
  <c r="G320" i="19"/>
  <c r="F320" i="19"/>
  <c r="G319" i="19"/>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G252" i="19"/>
  <c r="D252" i="19"/>
  <c r="C252" i="19"/>
  <c r="G251" i="19"/>
  <c r="F251" i="19"/>
  <c r="G250" i="19"/>
  <c r="F250" i="19"/>
  <c r="G249" i="19"/>
  <c r="F249" i="19"/>
  <c r="G248" i="19"/>
  <c r="F248" i="19"/>
  <c r="G247" i="19"/>
  <c r="F247" i="19"/>
  <c r="G246" i="19"/>
  <c r="F246" i="19"/>
  <c r="G245" i="19"/>
  <c r="F245" i="19"/>
  <c r="G244" i="19"/>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8" i="19"/>
  <c r="F36" i="19"/>
  <c r="F34"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4" i="11" s="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F480" i="9"/>
  <c r="F478" i="9"/>
  <c r="F476" i="9"/>
  <c r="D475" i="9"/>
  <c r="G481" i="9" s="1"/>
  <c r="C475" i="9"/>
  <c r="F481" i="9" s="1"/>
  <c r="G474" i="9"/>
  <c r="F474" i="9"/>
  <c r="G473" i="9"/>
  <c r="F473" i="9"/>
  <c r="G472" i="9"/>
  <c r="F472" i="9"/>
  <c r="G471" i="9"/>
  <c r="F471" i="9"/>
  <c r="G470" i="9"/>
  <c r="F470" i="9"/>
  <c r="G469" i="9"/>
  <c r="F469" i="9"/>
  <c r="G468" i="9"/>
  <c r="F468" i="9"/>
  <c r="G467" i="9"/>
  <c r="G475" i="9" s="1"/>
  <c r="F467" i="9"/>
  <c r="F475" i="9" s="1"/>
  <c r="D453" i="9"/>
  <c r="G459" i="9" s="1"/>
  <c r="C453" i="9"/>
  <c r="F458"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4" i="9" s="1"/>
  <c r="G248" i="9"/>
  <c r="F248" i="9"/>
  <c r="G247" i="9"/>
  <c r="F247" i="9"/>
  <c r="G246" i="9"/>
  <c r="F246" i="9"/>
  <c r="G245" i="9"/>
  <c r="F245" i="9"/>
  <c r="G244" i="9"/>
  <c r="F244" i="9"/>
  <c r="G243" i="9"/>
  <c r="F243" i="9"/>
  <c r="G242" i="9"/>
  <c r="F242" i="9"/>
  <c r="G241" i="9"/>
  <c r="G249" i="9" s="1"/>
  <c r="F241" i="9"/>
  <c r="F249" i="9" s="1"/>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8" i="19"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3" i="8" s="1"/>
  <c r="C207" i="8"/>
  <c r="F205" i="8"/>
  <c r="F197" i="8"/>
  <c r="F184" i="8"/>
  <c r="F180" i="8"/>
  <c r="C179" i="8"/>
  <c r="F177" i="8"/>
  <c r="F174" i="8"/>
  <c r="D167" i="8"/>
  <c r="C167" i="8"/>
  <c r="G166" i="8"/>
  <c r="F166" i="8"/>
  <c r="G165" i="8"/>
  <c r="F165" i="8"/>
  <c r="G164" i="8"/>
  <c r="G167" i="8" s="1"/>
  <c r="F164" i="8"/>
  <c r="F167" i="8" s="1"/>
  <c r="D155" i="8"/>
  <c r="G162" i="8" s="1"/>
  <c r="C155" i="8"/>
  <c r="F161"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C129" i="8"/>
  <c r="F135" i="8" s="1"/>
  <c r="G128" i="8"/>
  <c r="G127" i="8"/>
  <c r="G126" i="8"/>
  <c r="G125" i="8"/>
  <c r="G124" i="8"/>
  <c r="G123" i="8"/>
  <c r="G122" i="8"/>
  <c r="F122" i="8"/>
  <c r="G121" i="8"/>
  <c r="F121" i="8"/>
  <c r="G120" i="8"/>
  <c r="F120" i="8"/>
  <c r="G119" i="8"/>
  <c r="F119" i="8"/>
  <c r="G118" i="8"/>
  <c r="F118" i="8"/>
  <c r="G117" i="8"/>
  <c r="F117" i="8"/>
  <c r="G116" i="8"/>
  <c r="F116" i="8"/>
  <c r="G115" i="8"/>
  <c r="F115" i="8"/>
  <c r="G114" i="8"/>
  <c r="F114" i="8"/>
  <c r="G113" i="8"/>
  <c r="F113" i="8"/>
  <c r="G112" i="8"/>
  <c r="G129" i="8" s="1"/>
  <c r="F112" i="8"/>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0" i="8"/>
  <c r="F292" i="8"/>
  <c r="D290" i="8"/>
  <c r="C300" i="8"/>
  <c r="C290" i="8"/>
  <c r="D293" i="8"/>
  <c r="C292" i="8"/>
  <c r="C293" i="8"/>
  <c r="D292" i="8"/>
  <c r="F193" i="8" l="1"/>
  <c r="F201" i="8"/>
  <c r="G102" i="8"/>
  <c r="G97" i="8"/>
  <c r="G95" i="8"/>
  <c r="G105" i="8"/>
  <c r="G103" i="8"/>
  <c r="G101" i="8"/>
  <c r="G98" i="8"/>
  <c r="G96" i="8"/>
  <c r="G94" i="8"/>
  <c r="G104" i="8"/>
  <c r="G99" i="8"/>
  <c r="G93" i="8"/>
  <c r="G100" i="8" s="1"/>
  <c r="F123" i="8"/>
  <c r="F129" i="8" s="1"/>
  <c r="F124" i="8"/>
  <c r="F125" i="8"/>
  <c r="F126" i="8"/>
  <c r="F127" i="8"/>
  <c r="F128" i="8"/>
  <c r="F130" i="8"/>
  <c r="F132" i="8"/>
  <c r="F59" i="8"/>
  <c r="F61" i="8"/>
  <c r="F79" i="8"/>
  <c r="F102" i="8"/>
  <c r="G136" i="8"/>
  <c r="G135" i="8"/>
  <c r="G130" i="8"/>
  <c r="G131" i="8"/>
  <c r="G132" i="8"/>
  <c r="G133" i="8"/>
  <c r="G134" i="8"/>
  <c r="F136" i="8"/>
  <c r="F156" i="8"/>
  <c r="F158" i="8"/>
  <c r="F160" i="8"/>
  <c r="F162" i="8"/>
  <c r="F187" i="8"/>
  <c r="F185" i="8"/>
  <c r="F183" i="8"/>
  <c r="F181" i="8"/>
  <c r="F178" i="8"/>
  <c r="F175" i="8"/>
  <c r="F179" i="8" s="1"/>
  <c r="F182" i="8"/>
  <c r="F186" i="8"/>
  <c r="F195" i="8"/>
  <c r="F199" i="8"/>
  <c r="F203" i="8"/>
  <c r="F209" i="8"/>
  <c r="F131" i="8"/>
  <c r="F133" i="8"/>
  <c r="F134" i="8"/>
  <c r="F157" i="8"/>
  <c r="F159" i="8"/>
  <c r="F214" i="8"/>
  <c r="F212" i="8"/>
  <c r="F210" i="8"/>
  <c r="F206" i="8"/>
  <c r="F204" i="8"/>
  <c r="F202" i="8"/>
  <c r="F200" i="8"/>
  <c r="F198" i="8"/>
  <c r="F196" i="8"/>
  <c r="F194" i="8"/>
  <c r="F207" i="8" s="1"/>
  <c r="F211" i="8"/>
  <c r="F215" i="8"/>
  <c r="F228" i="9"/>
  <c r="F229" i="9"/>
  <c r="F230" i="9"/>
  <c r="F231" i="9"/>
  <c r="F232" i="9"/>
  <c r="F251" i="9"/>
  <c r="F253" i="9"/>
  <c r="F255" i="9"/>
  <c r="F455" i="9"/>
  <c r="F457" i="9"/>
  <c r="F459" i="9"/>
  <c r="F158" i="10"/>
  <c r="F156" i="10"/>
  <c r="F154" i="10"/>
  <c r="F151" i="10"/>
  <c r="F149" i="10"/>
  <c r="F155" i="10"/>
  <c r="F159" i="10"/>
  <c r="F181" i="11"/>
  <c r="F183" i="11"/>
  <c r="F185" i="11"/>
  <c r="F17" i="19"/>
  <c r="F17" i="22"/>
  <c r="G156" i="8"/>
  <c r="G157" i="8"/>
  <c r="G158" i="8"/>
  <c r="G159" i="8"/>
  <c r="G160" i="8"/>
  <c r="G161" i="8"/>
  <c r="F16" i="9"/>
  <c r="F18" i="9"/>
  <c r="F20" i="9"/>
  <c r="F22" i="9"/>
  <c r="F24" i="9"/>
  <c r="F26" i="9"/>
  <c r="G17" i="22"/>
  <c r="G18" i="19"/>
  <c r="G17" i="19"/>
  <c r="G16" i="19"/>
  <c r="G19" i="19" s="1"/>
  <c r="G233" i="9"/>
  <c r="G232" i="9"/>
  <c r="G228" i="9"/>
  <c r="G229" i="9"/>
  <c r="G230" i="9"/>
  <c r="G231" i="9"/>
  <c r="F250" i="9"/>
  <c r="F252" i="9"/>
  <c r="F454" i="9"/>
  <c r="F456" i="9"/>
  <c r="F477" i="9"/>
  <c r="F479" i="9"/>
  <c r="F150" i="10"/>
  <c r="F152" i="10" s="1"/>
  <c r="F153" i="10"/>
  <c r="F157" i="10"/>
  <c r="F159" i="11"/>
  <c r="F161" i="11"/>
  <c r="F180" i="11"/>
  <c r="F182" i="11"/>
  <c r="F16" i="19"/>
  <c r="F19" i="19" s="1"/>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31" i="19"/>
  <c r="F33" i="19"/>
  <c r="F35" i="19"/>
  <c r="F37" i="19"/>
  <c r="F208" i="8" l="1"/>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<sst xmlns="http://schemas.openxmlformats.org/spreadsheetml/2006/main" count="3762" uniqueCount="2721">
  <si>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</si>
  <si>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</si>
  <si>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</si>
  <si>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</si>
  <si>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</si>
  <si>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</si>
  <si>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</si>
  <si>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</si>
  <si>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</si>
  <si>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</si>
  <si>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</si>
  <si>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</si>
  <si>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</si>
  <si>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</si>
  <si>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</si>
  <si>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</si>
  <si>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</si>
  <si>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</si>
  <si>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</si>
  <si>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</si>
  <si>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</si>
  <si>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</si>
  <si>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</si>
  <si>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</si>
  <si>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</si>
  <si>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</si>
  <si>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</si>
  <si>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</si>
  <si>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</si>
  <si>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</si>
  <si>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</si>
  <si>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</si>
  <si>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</si>
  <si>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</si>
  <si>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</si>
  <si>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</si>
  <si>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</si>
  <si>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</si>
  <si>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</si>
  <si>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</si>
  <si>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</si>
  <si>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</si>
  <si>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</si>
  <si>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</si>
  <si>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</si>
  <si>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</si>
  <si>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</si>
  <si>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</si>
  <si>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</si>
  <si>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</si>
  <si>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</si>
  <si>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</si>
  <si>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</si>
  <si>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</si>
  <si>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</si>
  <si>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</si>
  <si>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</si>
  <si>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</si>
  <si>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</si>
  <si>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</si>
  <si>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</si>
  <si>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</si>
  <si>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</si>
  <si>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</si>
  <si>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</si>
  <si>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</si>
  <si>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</si>
  <si>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</si>
  <si>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</si>
  <si>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</si>
  <si>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</si>
  <si>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</si>
  <si>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</si>
  <si>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</si>
  <si>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</si>
  <si>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</si>
  <si>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</si>
  <si>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</si>
  <si>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</si>
  <si>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</si>
  <si>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</si>
  <si>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</si>
  <si>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</si>
  <si>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</si>
  <si>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</si>
  <si>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</si>
  <si>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</si>
  <si>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</si>
  <si>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</si>
  <si>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</si>
  <si>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</si>
  <si>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</si>
  <si>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</si>
  <si>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</si>
  <si>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</si>
  <si>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</si>
  <si>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</si>
  <si>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</si>
  <si>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</si>
  <si>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</si>
  <si>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</si>
  <si>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</si>
  <si>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</si>
  <si>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</si>
  <si>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</si>
  <si>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</si>
  <si>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</si>
  <si>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</si>
  <si>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</si>
  <si>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</si>
  <si>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</si>
  <si>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</si>
  <si>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</si>
  <si>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</si>
  <si>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</si>
  <si>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</si>
  <si>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</si>
  <si>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</si>
  <si>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</si>
  <si>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</si>
  <si>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</si>
  <si>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</si>
  <si>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</si>
  <si>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</si>
  <si>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</si>
  <si>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</si>
  <si>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</si>
  <si>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</si>
  <si>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</si>
  <si>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</si>
  <si>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</si>
  <si>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</si>
  <si>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</si>
  <si>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</si>
  <si>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</si>
  <si>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</si>
  <si>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</si>
  <si>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</si>
  <si>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</si>
  <si>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</si>
  <si>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</si>
  <si>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</si>
  <si>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</si>
  <si>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</si>
  <si>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</si>
  <si>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</si>
  <si>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</si>
  <si>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</si>
  <si>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</si>
  <si>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</si>
  <si>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</si>
  <si>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</si>
  <si>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</si>
  <si>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</si>
  <si>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</si>
  <si>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</si>
  <si>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</si>
  <si>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</si>
  <si>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</si>
  <si>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</si>
  <si>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</si>
  <si>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</si>
  <si>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</si>
  <si>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</si>
  <si>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</si>
  <si>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</si>
  <si>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</si>
  <si>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</si>
  <si>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</si>
  <si>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</si>
  <si>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</si>
  <si>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</si>
  <si>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</si>
  <si>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</si>
  <si>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</si>
  <si>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</si>
  <si>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</si>
  <si>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</si>
  <si>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</si>
  <si>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</si>
  <si>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</si>
  <si>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</si>
  <si>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</si>
  <si>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</si>
  <si>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</si>
  <si>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</si>
  <si>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</si>
  <si>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</si>
  <si>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</si>
  <si>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</si>
  <si>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</si>
  <si>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</si>
  <si>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</si>
  <si>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</si>
  <si>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</si>
  <si>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</si>
  <si>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</si>
  <si>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</si>
  <si>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</si>
  <si>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</si>
  <si>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</si>
  <si>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</si>
  <si>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</si>
  <si>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</si>
  <si>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</si>
  <si>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</si>
  <si>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</si>
  <si>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</si>
  <si>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</si>
  <si>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</si>
  <si>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</si>
  <si>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</si>
  <si>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</si>
  <si>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</si>
  <si>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</si>
  <si>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</si>
  <si>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</si>
  <si>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</si>
  <si>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</si>
  <si>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</si>
  <si>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</si>
  <si>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</si>
  <si>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</si>
  <si>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</si>
  <si>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</si>
  <si>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</si>
  <si>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</si>
  <si>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</si>
  <si>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</si>
  <si>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</si>
  <si>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</si>
  <si>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</si>
  <si>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</si>
  <si>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</si>
  <si>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</si>
  <si>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</si>
  <si>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</si>
  <si>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</si>
  <si>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</si>
  <si>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</si>
  <si>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</si>
  <si>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</si>
  <si>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</si>
  <si>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</si>
  <si>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</si>
  <si>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</si>
  <si>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</si>
  <si>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</si>
  <si>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</si>
  <si>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</si>
  <si>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</si>
  <si>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</si>
  <si>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</si>
  <si>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</si>
  <si>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</si>
  <si>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</si>
  <si>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</si>
  <si>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</si>
  <si>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</si>
  <si>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</si>
  <si>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</si>
  <si>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</si>
  <si>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</si>
  <si>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</si>
  <si>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</si>
  <si>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</si>
  <si>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</si>
  <si>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</si>
  <si>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</si>
  <si>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</si>
  <si>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</si>
  <si>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</si>
  <si>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</si>
  <si>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</si>
  <si>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</si>
  <si>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</si>
  <si>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</si>
  <si>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</si>
  <si>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</si>
  <si>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</si>
  <si>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</si>
  <si>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</si>
  <si>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</si>
  <si>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</si>
  <si>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</si>
  <si>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</si>
  <si>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</si>
  <si>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</si>
  <si>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</si>
  <si>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</si>
  <si>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</si>
  <si>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</si>
  <si>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</si>
  <si>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</si>
  <si>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</si>
  <si>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</si>
  <si>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</si>
  <si>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</si>
  <si>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</si>
  <si>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</si>
  <si>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</si>
  <si>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</si>
  <si>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</si>
  <si>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</si>
  <si>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</si>
  <si>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</si>
  <si>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</si>
  <si>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</si>
  <si>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</si>
  <si>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</si>
  <si>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</si>
  <si>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</si>
  <si>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</si>
  <si>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</si>
  <si>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</si>
  <si>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</si>
  <si>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</si>
  <si>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</si>
  <si>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</si>
  <si>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</si>
  <si>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</si>
  <si>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</si>
  <si>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</si>
  <si>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</si>
  <si>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</si>
  <si>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</si>
  <si>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</si>
  <si>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</si>
  <si>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</si>
  <si>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</si>
  <si>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</si>
  <si>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</si>
  <si>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</si>
  <si>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</si>
  <si>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</si>
  <si>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</si>
  <si>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</si>
  <si>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</si>
  <si>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</si>
  <si>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</si>
  <si>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</si>
  <si>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</si>
  <si>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</si>
  <si>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</si>
  <si>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</si>
  <si>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</si>
  <si>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</si>
  <si>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</si>
  <si>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</si>
  <si>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</si>
  <si>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</si>
  <si>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</si>
  <si>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</si>
  <si>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</si>
  <si>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</si>
  <si>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</si>
  <si>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</si>
  <si>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</si>
  <si>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</si>
  <si>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</si>
  <si>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</si>
  <si>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</si>
  <si>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</si>
  <si>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</si>
  <si>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</si>
  <si>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</si>
  <si>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</si>
  <si>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</si>
  <si>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</si>
  <si>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</si>
  <si>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</si>
  <si>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</si>
  <si>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</si>
  <si>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</si>
  <si>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</si>
  <si>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</si>
  <si>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</si>
  <si>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</si>
  <si>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</si>
  <si>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</si>
  <si>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</si>
  <si>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</si>
  <si>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</si>
  <si>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</si>
  <si>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</si>
  <si>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</si>
  <si>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</si>
  <si>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</si>
  <si>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</si>
  <si>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</si>
  <si>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</si>
  <si>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</si>
  <si>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</si>
  <si>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</si>
  <si>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</si>
  <si>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</si>
  <si>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</si>
  <si>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</si>
  <si>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</si>
  <si>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</si>
  <si>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</si>
  <si>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</si>
  <si>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</si>
  <si>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</si>
  <si>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</si>
  <si>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</si>
  <si>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</si>
  <si>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</si>
  <si>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</si>
  <si>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</si>
  <si>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</si>
  <si>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</si>
  <si>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</si>
  <si>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</si>
  <si>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</si>
  <si>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</si>
  <si>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</si>
  <si>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</si>
  <si>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</si>
  <si>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</si>
  <si>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</si>
  <si>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</si>
  <si>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</si>
  <si>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</si>
  <si>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</si>
  <si>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</si>
  <si>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</si>
  <si>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</si>
  <si>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</si>
  <si>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</si>
  <si>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</si>
  <si>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</si>
  <si>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</si>
  <si>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</si>
  <si>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</si>
  <si>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</si>
  <si>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</si>
  <si>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</si>
  <si>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</si>
  <si>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</si>
  <si>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</si>
  <si>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</si>
  <si>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</si>
  <si>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</si>
  <si>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</si>
  <si>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</si>
  <si>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</si>
  <si>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</si>
  <si>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</si>
  <si>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</si>
  <si>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</si>
  <si>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</si>
  <si>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</si>
  <si>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</si>
  <si>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</si>
  <si>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</si>
  <si>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</si>
  <si>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</si>
  <si>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</si>
  <si>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</si>
  <si>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</si>
  <si>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</si>
  <si>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</si>
  <si>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</si>
  <si>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</si>
  <si>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</si>
  <si>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</si>
  <si>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</si>
  <si>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</si>
  <si>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</si>
  <si>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</si>
  <si>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</si>
  <si>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</si>
  <si>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</si>
  <si>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</si>
  <si>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</si>
  <si>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</si>
  <si>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</si>
  <si>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</si>
  <si>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</si>
  <si>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</si>
  <si>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</si>
  <si>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</si>
  <si>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</si>
  <si>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</si>
  <si>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</si>
  <si>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</si>
  <si>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</si>
  <si>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</si>
  <si>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</si>
  <si>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</si>
  <si>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</si>
  <si>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</si>
  <si>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</si>
  <si>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</si>
  <si>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</si>
  <si>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</si>
  <si>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</si>
  <si>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</si>
  <si>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</si>
  <si>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</si>
  <si>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</si>
  <si>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</si>
  <si>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</si>
  <si>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</si>
  <si>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</si>
  <si>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</si>
  <si>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</si>
  <si>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</si>
  <si>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</si>
  <si>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</si>
  <si>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</si>
  <si>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</si>
  <si>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</si>
  <si>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</si>
  <si>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</si>
  <si>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</si>
  <si>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</si>
  <si>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</si>
  <si>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</si>
  <si>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</si>
  <si>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</si>
  <si>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</si>
  <si>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</si>
  <si>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</si>
  <si>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</si>
  <si>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</si>
  <si>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</si>
  <si>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</si>
  <si>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</si>
  <si>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</si>
  <si>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</si>
  <si>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</si>
  <si>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</si>
  <si>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</si>
  <si>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</si>
  <si>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</si>
  <si>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</si>
  <si>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</si>
  <si>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</si>
  <si>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</si>
  <si>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</si>
  <si>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</si>
  <si>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</si>
  <si>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</si>
  <si>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</si>
  <si>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</si>
  <si>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</si>
  <si>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</si>
  <si>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</si>
  <si>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</si>
  <si>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</si>
  <si>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</si>
  <si>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</si>
  <si>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</si>
  <si>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</si>
  <si>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</si>
  <si>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</si>
  <si>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</si>
  <si>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</si>
  <si>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</si>
  <si>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</si>
  <si>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</si>
  <si>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</si>
  <si>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</si>
  <si>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</si>
  <si>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</si>
  <si>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</si>
  <si>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</si>
  <si>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</si>
  <si>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</si>
  <si>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</si>
  <si>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</si>
  <si>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</si>
  <si>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</si>
  <si>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</si>
  <si>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</si>
  <si>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</si>
  <si>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</si>
  <si>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</si>
  <si>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</si>
  <si>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</si>
  <si>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</si>
  <si>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</si>
  <si>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</si>
  <si>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</si>
  <si>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</si>
  <si>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</si>
  <si>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</si>
  <si>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</si>
  <si>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</si>
  <si>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</si>
  <si>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</si>
  <si>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</si>
  <si>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</si>
  <si>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</si>
  <si>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</si>
  <si>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</si>
  <si>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</si>
  <si>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</si>
  <si>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</si>
  <si>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</si>
  <si>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</si>
  <si>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</si>
  <si>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</si>
  <si>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</si>
  <si>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</si>
  <si>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</si>
  <si>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</si>
  <si>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</si>
  <si>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</si>
  <si>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</si>
  <si>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</si>
  <si>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</si>
  <si>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</si>
  <si>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</si>
  <si>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</si>
  <si>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</si>
  <si>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</si>
  <si>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</si>
  <si>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</si>
  <si>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</si>
  <si>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</si>
  <si>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</si>
  <si>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</si>
  <si>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</si>
  <si>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</si>
  <si>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</si>
  <si>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</si>
  <si>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</si>
  <si>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</si>
  <si>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</si>
  <si>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</si>
  <si>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</si>
  <si>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</si>
  <si>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</si>
  <si>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</si>
  <si>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</si>
  <si>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</si>
  <si>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</si>
  <si>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</si>
  <si>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</si>
  <si>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</si>
  <si>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</si>
  <si>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</si>
  <si>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</si>
  <si>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</si>
  <si>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</si>
  <si>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</si>
  <si>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</si>
  <si>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</si>
  <si>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</si>
  <si>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</si>
  <si>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</si>
  <si>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</si>
  <si>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</si>
  <si>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</si>
  <si>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</si>
  <si>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</si>
  <si>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</si>
  <si>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</si>
  <si>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</si>
  <si>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</si>
  <si>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</si>
  <si>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</si>
  <si>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</si>
  <si>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</si>
  <si>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</si>
  <si>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</si>
  <si>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</si>
  <si>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</si>
  <si>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</si>
  <si>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</si>
  <si>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</si>
  <si>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</si>
  <si>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</si>
  <si>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</si>
  <si>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</si>
  <si>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</si>
  <si>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</si>
  <si>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</si>
  <si>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</si>
  <si>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</si>
  <si>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</si>
  <si>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</si>
  <si>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</si>
  <si>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</si>
  <si>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</si>
  <si>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</si>
  <si>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</si>
  <si>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</si>
  <si>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</si>
  <si>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</si>
  <si>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</si>
  <si>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</si>
  <si>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</si>
  <si>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</si>
  <si>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</si>
  <si>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</si>
  <si>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</si>
  <si>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</si>
  <si>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</si>
  <si>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</si>
  <si>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</si>
  <si>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</si>
  <si>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</si>
  <si>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</si>
  <si>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</si>
  <si>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</si>
  <si>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</si>
  <si>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</si>
  <si>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</si>
  <si>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</si>
  <si>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</si>
  <si>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</si>
  <si>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</si>
  <si>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</si>
  <si>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</si>
  <si>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</si>
  <si>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</si>
  <si>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</si>
  <si>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</si>
  <si>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</si>
  <si>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</si>
  <si>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</si>
  <si>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</si>
  <si>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</si>
  <si>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</si>
  <si>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</si>
  <si>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</si>
  <si>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</si>
  <si>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</si>
  <si>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</si>
  <si>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</si>
  <si>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</si>
  <si>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</si>
  <si>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</si>
  <si>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</si>
  <si>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</si>
  <si>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</si>
  <si>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</si>
  <si>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</si>
  <si>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</si>
  <si>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</si>
  <si>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</si>
  <si>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</si>
  <si>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</si>
  <si>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</si>
  <si>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</si>
  <si>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</si>
  <si>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</si>
  <si>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</si>
  <si>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</si>
  <si>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</si>
  <si>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</si>
  <si>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</si>
  <si>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</si>
  <si>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</si>
  <si>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</si>
  <si>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</si>
  <si>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</si>
  <si>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</si>
  <si>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</si>
  <si>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</si>
  <si>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</si>
  <si>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</si>
  <si>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</si>
  <si>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</si>
  <si>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</si>
  <si>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</si>
  <si>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</si>
  <si>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</si>
  <si>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</si>
  <si>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</si>
  <si>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</si>
  <si>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</si>
  <si>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</si>
  <si>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</si>
  <si>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</si>
  <si>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</si>
  <si>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</si>
  <si>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</si>
  <si>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</si>
  <si>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</si>
  <si>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</si>
  <si>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</si>
  <si>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</si>
  <si>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</si>
  <si>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</si>
  <si>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</si>
  <si>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</si>
  <si>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</si>
  <si>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</si>
  <si>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</si>
  <si>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</si>
  <si>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</si>
  <si>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</si>
  <si>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</si>
  <si>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</si>
  <si>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</si>
  <si>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</si>
  <si>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</si>
  <si>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</si>
  <si>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</si>
  <si>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</si>
  <si>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</si>
  <si>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</si>
  <si>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</si>
  <si>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</si>
  <si>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</si>
  <si>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</si>
  <si>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</si>
  <si>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</si>
  <si>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</si>
  <si>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</si>
  <si>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</si>
  <si>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</si>
  <si>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</si>
  <si>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</si>
  <si>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</si>
  <si>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</si>
  <si>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</si>
  <si>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</si>
  <si>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</si>
  <si>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</si>
  <si>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</si>
  <si>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</si>
  <si>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</si>
  <si>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</si>
  <si>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</si>
  <si>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</si>
  <si>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</si>
  <si>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</si>
  <si>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</si>
  <si>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</si>
  <si>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</si>
  <si>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</si>
  <si>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</si>
  <si>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</si>
  <si>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</si>
  <si>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</si>
  <si>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</si>
  <si>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</si>
  <si>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</si>
  <si>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</si>
  <si>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</si>
  <si>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</si>
  <si>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</si>
  <si>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</si>
  <si>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</si>
  <si>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</si>
  <si>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</si>
  <si>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</si>
  <si>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</si>
  <si>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</si>
  <si>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</si>
  <si>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</si>
  <si>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</si>
  <si>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</si>
  <si>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</si>
  <si>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</si>
  <si>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</si>
  <si>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</si>
  <si>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</si>
  <si>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</si>
  <si>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</si>
  <si>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</si>
  <si>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</si>
  <si>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</si>
  <si>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</si>
  <si>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</si>
  <si>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</si>
  <si>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</si>
  <si>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</si>
  <si>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</si>
  <si>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</si>
  <si>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</si>
  <si>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</si>
  <si>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</si>
  <si>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</si>
  <si>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</si>
  <si>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</si>
  <si>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</si>
  <si>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</si>
  <si>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</si>
  <si>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</si>
  <si>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</si>
  <si>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</si>
  <si>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</si>
  <si>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</si>
  <si>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</si>
  <si>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</si>
  <si>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</si>
  <si>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</si>
  <si>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</si>
  <si>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</si>
  <si>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</si>
  <si>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</si>
  <si>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</si>
  <si>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</si>
  <si>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</si>
  <si>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</si>
  <si>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</si>
  <si>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</si>
  <si>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</si>
  <si>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</si>
  <si>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</si>
  <si>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</si>
  <si>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</si>
  <si>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</si>
  <si>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</si>
  <si>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</si>
  <si>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</si>
  <si>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</si>
  <si>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</si>
  <si>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</si>
  <si>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</si>
  <si>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</si>
  <si>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</si>
  <si>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</si>
  <si>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</si>
  <si>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</si>
  <si>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</si>
  <si>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</si>
  <si>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</si>
  <si>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</si>
  <si>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</si>
  <si>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</si>
  <si>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</si>
  <si>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</si>
  <si>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</si>
  <si>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</si>
  <si>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</si>
  <si>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</si>
  <si>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</si>
  <si>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</si>
  <si>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</si>
  <si>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</si>
  <si>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</si>
  <si>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</si>
  <si>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</si>
  <si>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</si>
  <si>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</si>
  <si>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</si>
  <si>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</si>
  <si>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</si>
  <si>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</si>
  <si>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</si>
  <si>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</si>
  <si>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</si>
  <si>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</si>
  <si>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</si>
  <si>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</si>
  <si>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</si>
  <si>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</si>
  <si>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</si>
  <si>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</si>
  <si>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</si>
  <si>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</si>
  <si>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</si>
  <si>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</si>
  <si>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</si>
  <si>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</si>
  <si>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</si>
  <si>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</si>
  <si>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</si>
  <si>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</si>
  <si>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</si>
  <si>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</si>
  <si>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</si>
  <si>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</si>
  <si>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</si>
  <si>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</si>
  <si>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</si>
  <si>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</si>
  <si>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</si>
  <si>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</si>
  <si>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</si>
  <si>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</si>
  <si>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</si>
  <si>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</si>
  <si>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</si>
  <si>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</si>
  <si>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</si>
  <si>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</si>
  <si>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</si>
  <si>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</si>
  <si>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</si>
  <si>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</si>
  <si>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</si>
  <si>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</si>
  <si>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</si>
  <si>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</si>
  <si>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</si>
  <si>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</si>
  <si>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</si>
  <si>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</si>
  <si>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</si>
  <si>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</si>
  <si>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</si>
  <si>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</si>
  <si>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</si>
  <si>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</si>
  <si>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</si>
  <si>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</si>
  <si>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</si>
  <si>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</si>
  <si>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</si>
  <si>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</si>
  <si>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</si>
  <si>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</si>
  <si>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</si>
  <si>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</si>
  <si>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</si>
  <si>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</si>
  <si>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</si>
  <si>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</si>
  <si>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</si>
  <si>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</si>
  <si>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</si>
  <si>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</si>
  <si>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</si>
  <si>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</si>
  <si>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</si>
  <si>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</si>
  <si>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</si>
  <si>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</si>
  <si>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</si>
  <si>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</si>
  <si>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</si>
  <si>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</si>
  <si>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</si>
  <si>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</si>
  <si>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</si>
  <si>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</si>
  <si>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</si>
  <si>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</si>
  <si>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</si>
  <si>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</si>
  <si>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</si>
  <si>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</si>
  <si>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</si>
  <si>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</si>
  <si>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</si>
  <si>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</si>
  <si>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</si>
  <si>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</si>
  <si>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</si>
  <si>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</si>
  <si>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</si>
  <si>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</si>
  <si>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</si>
  <si>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</si>
  <si>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</si>
  <si>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</si>
  <si>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</si>
  <si>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</si>
  <si>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</si>
  <si>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</si>
  <si>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</si>
  <si>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</si>
  <si>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</si>
  <si>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</si>
  <si>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</si>
  <si>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</si>
  <si>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</si>
  <si>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</si>
  <si>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</si>
  <si>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</si>
  <si>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</si>
  <si>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</si>
  <si>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</si>
  <si>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</si>
  <si>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</si>
  <si>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</si>
  <si>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</si>
  <si>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</si>
  <si>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</si>
  <si>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</si>
  <si>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</si>
  <si>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</si>
  <si>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</si>
  <si>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</si>
  <si>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</si>
  <si>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</si>
  <si>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</si>
  <si>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</si>
  <si>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</si>
  <si>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</si>
  <si>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</si>
  <si>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</si>
  <si>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</si>
  <si>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</si>
  <si>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</si>
  <si>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</si>
  <si>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</si>
  <si>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</si>
  <si>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</si>
  <si>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</si>
  <si>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</si>
  <si>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</si>
  <si>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</si>
  <si>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</si>
  <si>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</si>
  <si>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</si>
  <si>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</si>
  <si>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</si>
  <si>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</si>
  <si>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</si>
  <si>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</si>
  <si>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</si>
  <si>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</si>
  <si>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</si>
  <si>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</si>
  <si>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</si>
  <si>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</si>
  <si>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</si>
  <si>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</si>
  <si>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</si>
  <si>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</si>
  <si>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</si>
  <si>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</si>
  <si>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</si>
  <si>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</si>
  <si>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</si>
  <si>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</si>
  <si>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</si>
  <si>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</si>
  <si>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</si>
  <si>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</si>
  <si>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</si>
  <si>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</si>
  <si>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</si>
  <si>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</si>
  <si>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</si>
  <si>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</si>
  <si>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</si>
  <si>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</si>
  <si>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</si>
  <si>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</si>
  <si>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</si>
  <si>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</si>
  <si>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</si>
  <si>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</si>
  <si>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</si>
  <si>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</si>
  <si>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</si>
  <si>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</si>
  <si>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</si>
  <si>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</si>
  <si>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</si>
  <si>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</si>
  <si>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</si>
  <si>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</si>
  <si>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</si>
  <si>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</si>
  <si>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</si>
  <si>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</si>
  <si>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</si>
  <si>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</si>
  <si>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</si>
  <si>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</si>
  <si>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</si>
  <si>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</si>
  <si>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</si>
  <si>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</si>
  <si>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</si>
  <si>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</si>
  <si>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</si>
  <si>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</si>
  <si>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</si>
  <si>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</si>
  <si>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</si>
  <si>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</si>
  <si>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</si>
  <si>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</si>
  <si>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</si>
  <si>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</si>
  <si>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</si>
  <si>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</si>
  <si>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</si>
  <si>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</si>
  <si>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</si>
  <si>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</si>
  <si>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</si>
  <si>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</si>
  <si>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</si>
  <si>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</si>
  <si>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</si>
  <si>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</si>
  <si>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</si>
  <si>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</si>
  <si>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</si>
  <si>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</si>
  <si>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</si>
  <si>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</si>
  <si>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</si>
  <si>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</si>
  <si>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</si>
  <si>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</si>
  <si>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</si>
  <si>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</si>
  <si>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</si>
  <si>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</si>
  <si>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</si>
  <si>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</si>
  <si>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</si>
  <si>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</si>
  <si>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</si>
  <si>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</si>
  <si>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</si>
  <si>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</si>
  <si>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</si>
  <si>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</si>
  <si>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</si>
  <si>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</si>
  <si>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</si>
  <si>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</si>
  <si>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</si>
  <si>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</si>
  <si>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</si>
  <si>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</si>
  <si>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</si>
  <si>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</si>
  <si>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</si>
  <si>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</si>
  <si>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</si>
  <si>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</si>
  <si>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</si>
  <si>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</si>
  <si>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</si>
  <si>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</si>
  <si>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</si>
  <si>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</si>
  <si>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</si>
  <si>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</si>
  <si>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</si>
  <si>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</si>
  <si>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</si>
  <si>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</si>
  <si>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</si>
  <si>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</si>
  <si>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</si>
  <si>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</si>
  <si>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</si>
  <si>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</si>
  <si>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</si>
  <si>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</si>
  <si>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</si>
  <si>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</si>
  <si>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</si>
  <si>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</si>
  <si>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</si>
  <si>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</si>
  <si>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</si>
  <si>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</si>
  <si>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</si>
  <si>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</si>
  <si>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</si>
  <si>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</si>
  <si>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</si>
  <si>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</si>
  <si>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</si>
  <si>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</si>
  <si>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</si>
  <si>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</si>
  <si>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</si>
  <si>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</si>
  <si>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</si>
  <si>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</si>
  <si>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</si>
  <si>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</si>
  <si>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</si>
  <si>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</si>
  <si>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</si>
  <si>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</si>
  <si>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</si>
  <si>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</si>
  <si>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</si>
  <si>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</si>
  <si>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</si>
  <si>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</si>
  <si>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</si>
  <si>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</si>
  <si>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</si>
  <si>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</si>
  <si>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</si>
  <si>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</si>
  <si>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</si>
  <si>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</si>
  <si>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</si>
  <si>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</si>
  <si>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</si>
  <si>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</si>
  <si>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</si>
  <si>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</si>
  <si>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</si>
  <si>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</si>
  <si>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</si>
  <si>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</si>
  <si>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</si>
  <si>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</si>
  <si>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</si>
  <si>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</si>
  <si>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</si>
  <si>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</si>
  <si>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</si>
  <si>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</si>
  <si>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</si>
  <si>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</si>
  <si>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</si>
  <si>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</si>
  <si>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</si>
  <si>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</si>
  <si>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</si>
  <si>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</si>
  <si>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</si>
  <si>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</si>
  <si>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</si>
  <si>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</si>
  <si>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</si>
  <si>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</si>
  <si>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</si>
  <si>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</si>
  <si>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</si>
  <si>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</si>
  <si>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</si>
  <si>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</si>
  <si>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</si>
  <si>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</si>
  <si>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</si>
  <si>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</si>
  <si>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</si>
  <si>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</si>
  <si>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</si>
  <si>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</si>
  <si>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</si>
  <si>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</si>
  <si>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</si>
  <si>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</si>
  <si>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</si>
  <si>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</si>
  <si>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</si>
  <si>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</si>
  <si>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</si>
  <si>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</si>
  <si>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</si>
  <si>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</si>
  <si>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</si>
  <si>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</si>
  <si>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</si>
  <si>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</si>
  <si>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</si>
  <si>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</si>
  <si>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</si>
  <si>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</si>
  <si>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</si>
  <si>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</si>
  <si>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</si>
  <si>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</si>
  <si>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</si>
  <si>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</si>
  <si>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</si>
  <si>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</si>
  <si>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</si>
  <si>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</si>
  <si>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</si>
  <si>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</si>
  <si>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</si>
  <si>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</si>
  <si>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</si>
  <si>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</si>
  <si>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</si>
  <si>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</si>
  <si>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</si>
  <si>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</si>
  <si>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</si>
  <si>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</si>
  <si>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</si>
  <si>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</si>
  <si>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</si>
  <si>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</si>
  <si>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</si>
  <si>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</si>
  <si>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</si>
  <si>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</si>
  <si>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</si>
  <si>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</si>
  <si>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</si>
  <si>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</si>
  <si>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</si>
  <si>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</si>
  <si>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</si>
  <si>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</si>
  <si>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</si>
  <si>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</si>
  <si>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</si>
  <si>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</si>
  <si>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</si>
  <si>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</si>
  <si>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</si>
  <si>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</si>
  <si>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</si>
  <si>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</si>
  <si>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</si>
  <si>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</si>
  <si>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</si>
  <si>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</si>
  <si>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</si>
  <si>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</si>
  <si>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</si>
  <si>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</si>
  <si>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</si>
  <si>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</si>
  <si>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</si>
  <si>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</si>
  <si>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</si>
  <si>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</si>
  <si>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</si>
  <si>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</si>
  <si>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</si>
  <si>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</si>
  <si>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</si>
  <si>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</si>
  <si>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</si>
  <si>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</si>
  <si>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</si>
  <si>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</si>
  <si>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</si>
  <si>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</si>
  <si>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</si>
  <si>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</si>
  <si>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</si>
  <si>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</si>
  <si>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</si>
  <si>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</si>
  <si>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</si>
  <si>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</si>
  <si>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</si>
  <si>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</si>
  <si>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</si>
  <si>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</si>
  <si>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</si>
  <si>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</si>
  <si>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</si>
  <si>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</si>
  <si>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</si>
  <si>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</si>
  <si>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</si>
  <si>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</si>
  <si>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</si>
  <si>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</si>
  <si>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</si>
  <si>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</si>
  <si>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</si>
  <si>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</si>
  <si>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</si>
  <si>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</si>
  <si>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</si>
  <si>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</si>
  <si>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</si>
  <si>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</si>
  <si>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</si>
  <si>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</si>
  <si>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</si>
  <si>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</si>
  <si>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</si>
  <si>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</si>
  <si>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</si>
  <si>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</si>
  <si>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</si>
  <si>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</si>
  <si>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</si>
  <si>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</si>
  <si>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</si>
  <si>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</si>
  <si>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</si>
  <si>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</si>
  <si>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</si>
  <si>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</si>
  <si>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</si>
  <si>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</si>
  <si>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</si>
  <si>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</si>
  <si>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</si>
  <si>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</si>
  <si>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</si>
  <si>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</si>
  <si>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</si>
  <si>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</si>
  <si>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</si>
  <si>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</si>
  <si>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</si>
  <si>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</si>
  <si>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</si>
  <si>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</si>
  <si>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</si>
  <si>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</si>
  <si>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</si>
  <si>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</si>
  <si>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</si>
  <si>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</si>
  <si>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</si>
  <si>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</si>
  <si>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</si>
  <si>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</si>
  <si>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</si>
  <si>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</si>
  <si>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</si>
  <si>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</si>
  <si>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</si>
  <si>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</si>
  <si>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</si>
  <si>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</si>
  <si>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</si>
  <si>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</si>
  <si>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</si>
  <si>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</si>
  <si>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</si>
  <si>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</si>
  <si>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</si>
  <si>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</si>
  <si>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</si>
  <si>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</si>
  <si>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</si>
  <si>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</si>
  <si>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</si>
  <si>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</si>
  <si>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</si>
  <si>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</si>
  <si>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</si>
  <si>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</si>
  <si>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</si>
  <si>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</si>
  <si>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</si>
  <si>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</si>
  <si>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</si>
  <si>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</si>
  <si>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</si>
  <si>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</si>
  <si>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</si>
  <si>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</si>
  <si>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</si>
  <si>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</si>
  <si>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</si>
  <si>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</si>
  <si>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</si>
  <si>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</si>
  <si>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</si>
  <si>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</si>
  <si>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</si>
  <si>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</si>
  <si>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</si>
  <si>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</si>
  <si>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</si>
  <si>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</si>
  <si>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</si>
  <si>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</si>
  <si>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</si>
  <si>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</si>
  <si>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</si>
  <si>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</si>
  <si>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</si>
  <si>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</si>
  <si>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</si>
  <si>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</si>
  <si>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</si>
  <si>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</si>
  <si>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</si>
  <si>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</si>
  <si>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</si>
  <si>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</si>
  <si>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</si>
  <si>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</si>
  <si>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</si>
  <si>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</si>
  <si>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</si>
  <si>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</si>
  <si>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</si>
  <si>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</si>
  <si>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</si>
  <si>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</si>
  <si>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</si>
  <si>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</si>
  <si>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</si>
  <si>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</si>
  <si>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</si>
  <si>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</si>
  <si>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</si>
  <si>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</si>
  <si>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</si>
  <si>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</si>
  <si>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</si>
  <si>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</si>
  <si>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</si>
  <si>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</si>
  <si>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</si>
  <si>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</si>
  <si>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</si>
  <si>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</si>
  <si>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</si>
  <si>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</si>
  <si>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</si>
  <si>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</si>
  <si>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</si>
  <si>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</si>
  <si>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</si>
  <si>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</si>
  <si>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</si>
  <si>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</si>
  <si>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</si>
  <si>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</si>
  <si>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</si>
  <si>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</si>
  <si>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</si>
  <si>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</si>
  <si>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</si>
  <si>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</si>
  <si>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</si>
  <si>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</si>
  <si>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</si>
  <si>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</si>
  <si>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</si>
  <si>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</si>
  <si>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</si>
  <si>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</si>
  <si>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</si>
  <si>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</si>
  <si>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</si>
  <si>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</si>
  <si>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</si>
  <si>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</si>
  <si>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</si>
  <si>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</si>
  <si>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</si>
  <si>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</si>
  <si>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</si>
  <si>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</si>
  <si>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</si>
  <si>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</si>
  <si>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</si>
  <si>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</si>
  <si>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</si>
  <si>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</si>
  <si>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</si>
  <si>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</si>
  <si>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</si>
  <si>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</si>
  <si>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</si>
  <si>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</si>
  <si>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</si>
  <si>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</si>
  <si>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</si>
  <si>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</si>
  <si>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</si>
  <si>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</si>
  <si>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</si>
  <si>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</si>
  <si>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</si>
  <si>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</si>
  <si>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</si>
  <si>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</si>
  <si>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</si>
  <si>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</si>
  <si>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</si>
  <si>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</si>
  <si>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</si>
  <si>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</si>
  <si>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</si>
  <si>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</si>
  <si>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</si>
  <si>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</si>
  <si>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</si>
  <si>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</si>
  <si>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</si>
  <si>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</si>
  <si>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</si>
  <si>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</si>
  <si>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</si>
  <si>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</si>
  <si>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</si>
  <si>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</si>
  <si>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</si>
  <si>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</si>
  <si>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</si>
  <si>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</si>
  <si>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</si>
  <si>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</si>
  <si>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</si>
  <si>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</si>
  <si>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</si>
  <si>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</si>
  <si>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</si>
  <si>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</si>
  <si>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</si>
  <si>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</si>
  <si>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</si>
  <si>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</si>
  <si>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</si>
  <si>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</si>
  <si>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</si>
  <si>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</si>
  <si>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</si>
  <si>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</si>
  <si>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</si>
  <si>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</si>
  <si>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</si>
  <si>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</si>
  <si>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</si>
  <si>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</si>
  <si>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</si>
  <si>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</si>
  <si>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</si>
  <si>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</si>
  <si>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</si>
  <si>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</si>
  <si>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</si>
  <si>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</si>
  <si>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</si>
  <si>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</si>
  <si>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</si>
  <si>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</si>
  <si>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</si>
  <si>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</si>
  <si>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</si>
  <si>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</si>
  <si>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</si>
  <si>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</si>
  <si>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</si>
  <si>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</si>
  <si>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</si>
  <si>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</si>
  <si>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</si>
  <si>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</si>
  <si>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</si>
  <si>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</si>
  <si>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</si>
  <si>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</si>
  <si>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</si>
  <si>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</si>
  <si>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</si>
  <si>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</si>
  <si>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</si>
  <si>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</si>
  <si>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</si>
  <si>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</si>
  <si>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</si>
  <si>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</si>
  <si>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</si>
  <si>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</si>
  <si>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</si>
  <si>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</si>
  <si>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</si>
  <si>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</si>
  <si>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</si>
  <si>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</si>
  <si>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</si>
  <si>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</si>
  <si>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</si>
  <si>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</si>
  <si>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</si>
  <si>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</si>
  <si>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</si>
  <si>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</si>
  <si>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</si>
  <si>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</si>
  <si>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</si>
  <si>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</si>
  <si>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</si>
  <si>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</si>
  <si>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</si>
  <si>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</si>
  <si>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</si>
  <si>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</si>
  <si>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</si>
  <si>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</si>
  <si>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</si>
  <si>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</si>
  <si>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</si>
  <si>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</si>
  <si>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</si>
  <si>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</si>
  <si>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</si>
  <si>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</si>
  <si>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</si>
  <si>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</si>
  <si>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</si>
  <si>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</si>
  <si>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</si>
  <si>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</si>
  <si>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</si>
  <si>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</si>
  <si>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</si>
  <si>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</si>
  <si>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</si>
  <si>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</si>
  <si>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</si>
  <si>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</si>
  <si>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</si>
  <si>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</si>
  <si>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</si>
  <si>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</si>
  <si>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</si>
  <si>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</si>
  <si>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</si>
  <si>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</si>
  <si>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</si>
  <si>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</si>
  <si>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</si>
  <si>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</si>
  <si>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</si>
  <si>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</si>
  <si>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</si>
  <si>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</si>
  <si>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</si>
  <si>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</si>
  <si>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</si>
  <si>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</si>
  <si>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</si>
  <si>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</si>
  <si>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</si>
  <si>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</si>
  <si>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</si>
  <si>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</si>
  <si>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</si>
  <si>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</si>
  <si>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</si>
  <si>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</si>
  <si>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</si>
  <si>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</si>
  <si>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</si>
  <si>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</si>
  <si>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</si>
  <si>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</si>
  <si>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</si>
  <si>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</si>
  <si>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</si>
  <si>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</si>
  <si>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</si>
  <si>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</si>
  <si>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</si>
  <si>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</si>
  <si>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</si>
  <si>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</si>
  <si>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</si>
  <si>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</si>
  <si>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</si>
  <si>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</si>
  <si>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</si>
  <si>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</si>
  <si>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</si>
  <si>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</si>
  <si>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</si>
  <si>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</si>
  <si>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</si>
  <si>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</si>
  <si>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</si>
  <si>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</si>
  <si>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</si>
  <si>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</si>
  <si>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</si>
  <si>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</si>
  <si>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</si>
  <si>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</si>
  <si>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</si>
  <si>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</si>
  <si>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</si>
  <si>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</si>
  <si>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</si>
  <si>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</si>
  <si>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</si>
  <si>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</si>
  <si>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</si>
  <si>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</si>
  <si>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</si>
  <si>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</si>
  <si>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</si>
  <si>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</si>
  <si>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</si>
  <si>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</si>
  <si>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</si>
  <si>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</si>
  <si>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</si>
  <si>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</si>
  <si>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</si>
  <si>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</si>
  <si>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</si>
  <si>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</si>
  <si>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</si>
  <si>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</si>
  <si>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</si>
  <si>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</si>
  <si>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</si>
  <si>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</si>
  <si>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</si>
  <si>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</si>
  <si>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</si>
  <si>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</si>
  <si>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</si>
  <si>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</si>
  <si>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</si>
  <si>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</si>
  <si>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</si>
  <si>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</si>
  <si>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</si>
  <si>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</si>
  <si>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</si>
  <si>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</si>
  <si>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</si>
  <si>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</si>
  <si>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</si>
  <si>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</si>
  <si>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</si>
  <si>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</si>
  <si>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</si>
  <si>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</si>
  <si>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</si>
  <si>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</si>
  <si>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</si>
  <si>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</si>
  <si>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</si>
  <si>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</si>
  <si>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</si>
  <si>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</si>
  <si>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</si>
  <si>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</si>
  <si>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</si>
  <si>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</si>
  <si>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</si>
  <si>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</si>
  <si>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</si>
  <si>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</si>
  <si>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</si>
  <si>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</si>
  <si>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</si>
  <si>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</si>
  <si>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</si>
  <si>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</si>
  <si>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</si>
  <si>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</si>
  <si>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</si>
  <si>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</si>
  <si>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</si>
  <si>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</si>
  <si>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</si>
  <si>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</si>
  <si>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</si>
  <si>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</si>
  <si>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</si>
  <si>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</si>
  <si>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</si>
  <si>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</si>
  <si>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</si>
  <si>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</si>
  <si>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</si>
  <si>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</si>
  <si>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</si>
  <si>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</si>
  <si>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</si>
  <si>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</si>
  <si>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</si>
  <si>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</si>
  <si>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</si>
  <si>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</si>
  <si>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</si>
  <si>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</si>
  <si>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</si>
  <si>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</si>
  <si>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</si>
  <si>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</si>
  <si>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</si>
  <si>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</si>
  <si>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</si>
  <si>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</si>
  <si>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</si>
  <si>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</si>
  <si>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</si>
  <si>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</si>
  <si>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</si>
  <si>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</si>
  <si>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</si>
  <si>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</si>
  <si>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</si>
  <si>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</si>
  <si>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</si>
  <si>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</si>
  <si>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</si>
  <si>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</si>
  <si>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</si>
  <si>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</si>
  <si>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</si>
  <si>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</si>
  <si>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</si>
  <si>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</si>
  <si>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</si>
  <si>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</si>
  <si>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</si>
  <si>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</si>
  <si>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</si>
  <si>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</si>
  <si>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</si>
  <si>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</si>
  <si>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</si>
  <si>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</si>
  <si>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</si>
  <si>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</si>
  <si>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</si>
  <si>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</si>
  <si>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</si>
  <si>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</si>
  <si>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</si>
  <si>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</si>
  <si>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</si>
  <si>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</si>
  <si>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</si>
  <si>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</si>
  <si>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</si>
  <si>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</si>
  <si>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</si>
  <si>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</si>
  <si>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</si>
  <si>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</si>
  <si>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</si>
  <si>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</si>
  <si>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</si>
  <si>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</si>
  <si>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</si>
  <si>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</si>
  <si>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</si>
  <si>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</si>
  <si>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</si>
  <si>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</si>
  <si>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</si>
  <si>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</si>
  <si>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</si>
  <si>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</si>
  <si>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</si>
  <si>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</si>
  <si>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</si>
  <si>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</si>
  <si>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</si>
  <si>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</si>
  <si>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</si>
  <si>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</si>
  <si>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</si>
  <si>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</si>
  <si>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</si>
  <si>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</si>
  <si>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</si>
  <si>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</si>
  <si>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</si>
  <si>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</si>
  <si>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</si>
  <si>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</si>
  <si>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</si>
  <si>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</si>
  <si>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</si>
  <si>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</si>
  <si>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</si>
  <si>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</si>
  <si>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</si>
  <si>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</si>
  <si>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</si>
  <si>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</si>
  <si>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</si>
  <si>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</si>
  <si>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</si>
  <si>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</si>
  <si>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</si>
  <si>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</si>
  <si>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</si>
  <si>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</si>
  <si>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</si>
  <si>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</si>
  <si>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</si>
  <si>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</si>
  <si>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</si>
  <si>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</si>
  <si>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</si>
  <si>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</si>
  <si>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</si>
  <si>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</si>
  <si>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</si>
  <si>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</si>
  <si>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</si>
  <si>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</si>
  <si>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</si>
  <si>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</si>
  <si>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</si>
  <si>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</si>
  <si>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</si>
  <si>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</si>
  <si>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</si>
  <si>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</si>
  <si>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</si>
  <si>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</si>
  <si>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</si>
  <si>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</si>
  <si>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</si>
  <si>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</si>
  <si>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</si>
  <si>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</si>
  <si>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</si>
  <si>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</si>
  <si>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</si>
  <si>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</si>
  <si>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</si>
  <si>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</si>
  <si>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</si>
  <si>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</si>
  <si>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</si>
  <si>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</si>
  <si>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</si>
  <si>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</si>
  <si>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</si>
  <si>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</si>
  <si>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</si>
  <si>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</si>
  <si>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</si>
  <si>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</si>
  <si>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</si>
  <si>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</si>
  <si>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</si>
  <si>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</si>
  <si>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</si>
  <si>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</si>
  <si>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</si>
  <si>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</si>
  <si>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</si>
  <si>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</si>
  <si>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</si>
  <si>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</si>
  <si>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</si>
  <si>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</si>
  <si>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</si>
  <si>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</si>
  <si>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</si>
  <si>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</si>
  <si>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</si>
  <si>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</si>
  <si>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</si>
  <si>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</si>
  <si>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</si>
  <si>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</si>
  <si>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</si>
  <si>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</si>
  <si>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</si>
  <si>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</si>
  <si>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</si>
  <si>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</si>
  <si>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</si>
  <si>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</si>
  <si>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</si>
  <si>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</si>
  <si>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</si>
  <si>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</si>
  <si>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</si>
  <si>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</si>
  <si>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</si>
  <si>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</si>
  <si>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</si>
  <si>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</si>
  <si>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</si>
  <si>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</si>
  <si>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</si>
  <si>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</si>
  <si>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</si>
  <si>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</si>
  <si>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</si>
  <si>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</si>
  <si>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</si>
  <si>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</si>
  <si>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</si>
  <si>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</si>
  <si>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</si>
  <si>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</si>
  <si>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</si>
  <si>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</si>
  <si>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</si>
  <si>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</si>
  <si>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</si>
  <si>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</si>
  <si>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</si>
  <si>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</si>
  <si>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</si>
  <si>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</si>
  <si>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</si>
  <si>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</si>
  <si>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</si>
  <si>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</si>
  <si>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</si>
  <si>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</si>
  <si>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</si>
  <si>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</si>
  <si>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</si>
  <si>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</si>
  <si>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</si>
  <si>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</si>
  <si>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</si>
  <si>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</si>
  <si>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</si>
  <si>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</si>
  <si>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</si>
  <si>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</si>
  <si>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</si>
  <si>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</si>
  <si>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</si>
  <si>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</si>
  <si>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</si>
  <si>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</si>
  <si>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</si>
  <si>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</si>
  <si>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</si>
  <si>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</si>
  <si>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</si>
  <si>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</si>
  <si>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</si>
  <si>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</si>
  <si>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</si>
  <si>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</si>
  <si>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</si>
  <si>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</si>
  <si>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</si>
  <si>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</si>
  <si>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</si>
  <si>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</si>
  <si>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</si>
  <si>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</si>
  <si>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</si>
  <si>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</si>
  <si>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</si>
  <si>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</si>
  <si>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</si>
  <si>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</si>
  <si>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</si>
  <si>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</si>
  <si>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</si>
  <si>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</si>
  <si>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</si>
  <si>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</si>
  <si>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</si>
  <si>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</si>
  <si>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</si>
  <si>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</si>
  <si>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</si>
  <si>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</si>
  <si>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</si>
  <si>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</si>
  <si>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</si>
  <si>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</si>
  <si>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</si>
  <si>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</si>
  <si>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</si>
  <si>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</si>
  <si>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</si>
  <si>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</si>
  <si>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</si>
  <si>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</si>
  <si>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</si>
  <si>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</si>
  <si>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</si>
  <si>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</si>
  <si>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</si>
  <si>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</si>
  <si>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</si>
  <si>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</si>
  <si>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</si>
  <si>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</si>
  <si>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</si>
  <si>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</si>
  <si>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</si>
  <si>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</si>
  <si>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</si>
  <si>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</si>
  <si>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</si>
  <si>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</si>
  <si>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</si>
  <si>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</si>
  <si>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</si>
  <si>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</si>
  <si>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</si>
  <si>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</si>
  <si>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</si>
  <si>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</si>
  <si>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</si>
  <si>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</si>
  <si>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</si>
  <si>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</si>
  <si>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</si>
  <si>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</si>
  <si>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</si>
  <si>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</si>
  <si>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</si>
  <si>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</si>
  <si>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</si>
  <si>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</si>
  <si>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</si>
  <si>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</si>
  <si>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</si>
  <si>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</si>
  <si>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</si>
  <si>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</si>
  <si>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</si>
  <si>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</si>
  <si>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</si>
  <si>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</si>
  <si>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</si>
  <si>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</si>
  <si>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</si>
  <si>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</si>
  <si>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</si>
  <si>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</si>
  <si>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</si>
  <si>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</si>
  <si>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</si>
  <si>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</si>
  <si>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</si>
  <si>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</si>
  <si>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</si>
  <si>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</si>
  <si>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</si>
  <si>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</si>
  <si>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</si>
  <si>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</si>
  <si>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</si>
  <si>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</si>
  <si>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</si>
  <si>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</si>
  <si>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</si>
  <si>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</si>
  <si>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</si>
  <si>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</si>
  <si>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</si>
  <si>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</si>
  <si>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</si>
  <si>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</si>
  <si>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</si>
  <si>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</si>
  <si>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</si>
  <si>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</si>
  <si>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</si>
  <si>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</si>
  <si>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</si>
  <si>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</si>
  <si>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</si>
  <si>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</si>
  <si>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</si>
  <si>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</si>
  <si>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</si>
  <si>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</si>
  <si>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</si>
  <si>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</si>
  <si>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</si>
  <si>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</si>
  <si>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</si>
  <si>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</si>
  <si>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</si>
  <si>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</si>
  <si>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</si>
  <si>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</si>
  <si>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</si>
  <si>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</si>
  <si>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</si>
  <si>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</si>
  <si>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</si>
  <si>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</si>
  <si>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</si>
  <si>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</si>
  <si>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</si>
  <si>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</si>
  <si>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</si>
  <si>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</si>
  <si>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</si>
  <si>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</si>
  <si>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</si>
  <si>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</si>
  <si>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</si>
  <si>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</si>
  <si>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</si>
  <si>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</si>
  <si>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</si>
  <si>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</si>
  <si>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</si>
  <si>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</si>
  <si>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</si>
  <si>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</si>
  <si>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</si>
  <si>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</si>
  <si>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</si>
  <si>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</si>
  <si>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</si>
  <si>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</si>
  <si>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</si>
  <si>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</si>
  <si>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</si>
  <si>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</si>
  <si>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</si>
  <si>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</si>
  <si>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</si>
  <si>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</si>
  <si>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</si>
  <si>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</si>
  <si>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</si>
  <si>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</si>
  <si>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</si>
  <si>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</si>
  <si>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</si>
  <si>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</si>
  <si>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</si>
  <si>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</si>
  <si>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</si>
  <si>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</si>
  <si>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</si>
  <si>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</si>
  <si>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</si>
  <si>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</si>
  <si>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</si>
  <si>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</si>
  <si>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</si>
  <si>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</si>
  <si>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</si>
  <si>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</si>
  <si>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</si>
  <si>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</si>
  <si>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</si>
  <si>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</si>
  <si>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</si>
  <si>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</si>
  <si>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</si>
  <si>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</si>
  <si>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</si>
  <si>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</si>
  <si>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</si>
  <si>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</si>
  <si>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</si>
  <si>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</si>
  <si>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</si>
  <si>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</si>
  <si>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</si>
  <si>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</si>
  <si>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</si>
  <si>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</si>
  <si>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</si>
  <si>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</si>
  <si>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</si>
  <si>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</si>
  <si>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</si>
  <si>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</si>
  <si>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</si>
  <si>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</si>
  <si>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</si>
  <si>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</si>
  <si>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</si>
  <si>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</si>
  <si>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</si>
  <si>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</si>
  <si>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</si>
  <si>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</si>
  <si>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</si>
  <si>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</si>
  <si>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</si>
  <si>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</si>
  <si>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</si>
  <si>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</si>
  <si>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</si>
  <si>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</si>
  <si>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</si>
  <si>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</si>
  <si>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</si>
  <si>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</si>
  <si>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</si>
  <si>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</si>
  <si>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</si>
  <si>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</si>
  <si>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</si>
  <si>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</si>
  <si>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</si>
  <si>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</si>
  <si>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</si>
  <si>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</si>
  <si>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</si>
  <si>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</si>
  <si>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</si>
  <si>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</si>
  <si>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</si>
  <si>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</si>
  <si>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</si>
  <si>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</si>
  <si>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</si>
  <si>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</si>
  <si>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</si>
  <si>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</si>
  <si>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</si>
  <si>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</si>
  <si>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</si>
  <si>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</si>
  <si>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</si>
  <si>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</si>
  <si>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</si>
  <si>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</si>
  <si>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</si>
  <si>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</si>
  <si>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</si>
  <si>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</si>
  <si>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</si>
  <si>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</si>
  <si>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</si>
  <si>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</si>
  <si>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</si>
  <si>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</si>
  <si>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</si>
  <si>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</si>
  <si>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</si>
  <si>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</si>
  <si>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</si>
  <si>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</si>
  <si>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</si>
  <si>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</si>
  <si>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</si>
  <si>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</si>
  <si>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</si>
  <si>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</si>
  <si>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</si>
  <si>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</si>
  <si>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</si>
  <si>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</si>
  <si>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</si>
  <si>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</si>
  <si>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</si>
  <si>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</si>
  <si>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</si>
  <si>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</si>
  <si>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</si>
  <si>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</si>
  <si>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</si>
  <si>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</si>
  <si>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</si>
  <si>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</si>
  <si>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</si>
  <si>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</si>
  <si>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</si>
  <si>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</si>
  <si>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</si>
  <si>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</si>
  <si>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</si>
  <si>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</si>
  <si>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</si>
  <si>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</si>
  <si>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</si>
  <si>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</si>
  <si>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</si>
  <si>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</si>
  <si>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</si>
  <si>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</si>
  <si>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</si>
  <si>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</si>
  <si>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</si>
  <si>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</si>
  <si>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</si>
  <si>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</si>
  <si>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</si>
  <si>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</si>
  <si>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</si>
  <si>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</si>
  <si>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</si>
  <si>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</si>
  <si>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</si>
  <si>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</si>
  <si>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</si>
  <si>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</si>
  <si>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</si>
  <si>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</si>
  <si>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</si>
  <si>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</si>
  <si>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</si>
  <si>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</si>
  <si>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</si>
  <si>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</si>
  <si>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</si>
  <si>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</si>
  <si>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</si>
  <si>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</si>
  <si>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</si>
  <si>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</si>
  <si>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</si>
  <si>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</si>
  <si>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</si>
  <si>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</si>
  <si>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</si>
  <si>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</si>
  <si>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</si>
  <si>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</si>
  <si>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</si>
  <si>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</si>
  <si>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</si>
  <si>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</si>
  <si>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</si>
  <si>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</si>
  <si>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</si>
  <si>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</si>
  <si>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</si>
  <si>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</si>
  <si>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</si>
  <si>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</si>
  <si>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</si>
  <si>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</si>
  <si>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</si>
  <si>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</si>
  <si>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</si>
  <si>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</si>
  <si>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</si>
  <si>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</si>
  <si>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</si>
  <si>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</si>
  <si>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</si>
  <si>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</si>
  <si>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</si>
  <si>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</si>
  <si>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</si>
  <si>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</si>
  <si>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</si>
  <si>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</si>
  <si>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</si>
  <si>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</si>
  <si>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</si>
  <si>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</si>
  <si>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</si>
  <si>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</si>
  <si>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</si>
  <si>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</si>
  <si>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</si>
  <si>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</si>
  <si>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</si>
  <si>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</si>
  <si>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</si>
  <si>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</si>
  <si>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</si>
  <si>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</si>
  <si>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</si>
  <si>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</si>
  <si>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</si>
  <si>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</si>
  <si>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</si>
  <si>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</si>
  <si>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</si>
  <si>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</si>
  <si>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</si>
  <si>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</si>
  <si>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</si>
  <si>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</si>
  <si>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</si>
  <si>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</si>
  <si>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</si>
  <si>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</si>
  <si>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</si>
  <si>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</si>
  <si>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</si>
  <si>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</si>
  <si>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</si>
  <si>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</si>
  <si>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</si>
  <si>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</si>
  <si>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</si>
  <si>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</si>
  <si>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</si>
  <si>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</si>
  <si>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</si>
  <si>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</si>
  <si>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</si>
  <si>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</si>
  <si>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</si>
  <si>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</si>
  <si>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</si>
  <si>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</si>
  <si>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</si>
  <si>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</si>
  <si>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</si>
  <si>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</si>
  <si>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</si>
  <si>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</si>
  <si>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</si>
  <si>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</si>
  <si>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</si>
  <si>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</si>
  <si>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</si>
  <si>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</si>
  <si>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</si>
  <si>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</si>
  <si>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</si>
  <si>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</si>
  <si>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</si>
  <si>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</si>
  <si>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</si>
  <si>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</si>
  <si>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</si>
  <si>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</si>
  <si>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</si>
  <si>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</si>
  <si>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</si>
  <si>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</si>
  <si>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</si>
  <si>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</si>
  <si>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</si>
  <si>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</si>
  <si>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</si>
  <si>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</si>
  <si>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</si>
  <si>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</si>
  <si>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</si>
  <si>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</si>
  <si>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</si>
  <si>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</si>
  <si>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</si>
  <si>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</si>
  <si>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</si>
  <si>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</si>
  <si>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</si>
  <si>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</si>
  <si>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</si>
  <si>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01/02/2023</t>
  </si>
  <si>
    <t>Reporting Date: 27/02/2023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</si>
</sst>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9" sqref="A9"/>
    </sheetView>
  </sheetViews>
  <sheetFormatPr baseColWidth="10"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17.2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E8" sqref="E8"/>
    </sheetView>
  </sheetViews>
  <sheetFormatPr baseColWidth="10"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9" sqref="D9"/>
    </sheetView>
  </sheetViews>
  <sheetFormatPr baseColWidth="10"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2"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6" zoomScale="60" zoomScaleNormal="80" workbookViewId="0">
      <selection activeCell="I10" sqref="I1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zoomScale="60" zoomScaleNormal="80" workbookViewId="0"/>
  </sheetViews>
  <sheetFormatPr baseColWidth="10"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44958</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2415.2810443799999</v>
      </c>
      <c r="F38" s="43"/>
      <c r="H38" s="24"/>
      <c r="L38" s="24"/>
      <c r="M38" s="24"/>
    </row>
    <row r="39" spans="1:14" x14ac:dyDescent="0.25">
      <c r="A39" s="26" t="s">
        <v>66</v>
      </c>
      <c r="B39" s="43" t="s">
        <v>67</v>
      </c>
      <c r="C39" s="262">
        <v>2000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0.21082500000000001</v>
      </c>
      <c r="E45" s="145"/>
      <c r="F45" s="145">
        <v>0.1</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2415.2810443799999</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2415.2810443799999</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18.078665999999998</v>
      </c>
      <c r="D66" s="330">
        <v>10.055212540913411</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0.88920790999999999</v>
      </c>
      <c r="D70" s="151">
        <v>0.99152755999999997</v>
      </c>
      <c r="E70" s="22"/>
      <c r="F70" s="158">
        <f t="shared" ref="F70:F76" si="1">IF($C$77=0,"",IF(C70="[for completion]","",C70/$C$77))</f>
        <v>3.6815918879049486E-4</v>
      </c>
      <c r="G70" s="158">
        <f t="shared" ref="G70:G76" si="2">IF($D$66="ND2","ND2",IF(OR(D70="ND2",D70=""),"",D70/$D$77))</f>
        <v>4.1052264385841859E-4</v>
      </c>
      <c r="H70" s="24"/>
      <c r="L70" s="24"/>
      <c r="M70" s="24"/>
      <c r="N70" s="56"/>
    </row>
    <row r="71" spans="1:14" x14ac:dyDescent="0.25">
      <c r="A71" s="26" t="s">
        <v>114</v>
      </c>
      <c r="B71" s="141" t="s">
        <v>1494</v>
      </c>
      <c r="C71" s="151">
        <v>3.1485766800000001</v>
      </c>
      <c r="D71" s="151">
        <v>3.5825059000000001</v>
      </c>
      <c r="E71" s="22"/>
      <c r="F71" s="158">
        <f t="shared" si="1"/>
        <v>1.3036067530634873E-3</v>
      </c>
      <c r="G71" s="158">
        <f t="shared" si="2"/>
        <v>1.4832666816708387E-3</v>
      </c>
      <c r="H71" s="24"/>
      <c r="L71" s="24"/>
      <c r="M71" s="24"/>
      <c r="N71" s="56"/>
    </row>
    <row r="72" spans="1:14" x14ac:dyDescent="0.25">
      <c r="A72" s="26" t="s">
        <v>115</v>
      </c>
      <c r="B72" s="140" t="s">
        <v>1495</v>
      </c>
      <c r="C72" s="151">
        <v>7.4942820499999998</v>
      </c>
      <c r="D72" s="151">
        <v>11.306795169999999</v>
      </c>
      <c r="E72" s="22"/>
      <c r="F72" s="158">
        <f t="shared" si="1"/>
        <v>3.1028612870697102E-3</v>
      </c>
      <c r="G72" s="158">
        <f t="shared" si="2"/>
        <v>4.6813579712842246E-3</v>
      </c>
      <c r="H72" s="24"/>
      <c r="L72" s="24"/>
      <c r="M72" s="24"/>
      <c r="N72" s="56"/>
    </row>
    <row r="73" spans="1:14" x14ac:dyDescent="0.25">
      <c r="A73" s="26" t="s">
        <v>116</v>
      </c>
      <c r="B73" s="140" t="s">
        <v>1496</v>
      </c>
      <c r="C73" s="151">
        <v>15.63054619</v>
      </c>
      <c r="D73" s="151">
        <v>34.722928369999998</v>
      </c>
      <c r="E73" s="22"/>
      <c r="F73" s="158">
        <f t="shared" si="1"/>
        <v>6.4715227349504351E-3</v>
      </c>
      <c r="G73" s="158">
        <f t="shared" si="2"/>
        <v>1.4376351129320992E-2</v>
      </c>
      <c r="H73" s="24"/>
      <c r="L73" s="24"/>
      <c r="M73" s="24"/>
      <c r="N73" s="56"/>
    </row>
    <row r="74" spans="1:14" x14ac:dyDescent="0.25">
      <c r="A74" s="26" t="s">
        <v>117</v>
      </c>
      <c r="B74" s="140" t="s">
        <v>1497</v>
      </c>
      <c r="C74" s="151">
        <v>32.7733062</v>
      </c>
      <c r="D74" s="151">
        <v>45.845379340000001</v>
      </c>
      <c r="E74" s="22"/>
      <c r="F74" s="158">
        <f t="shared" si="1"/>
        <v>1.3569148102353809E-2</v>
      </c>
      <c r="G74" s="158">
        <f t="shared" si="2"/>
        <v>1.898138498071493E-2</v>
      </c>
      <c r="H74" s="24"/>
      <c r="L74" s="24"/>
      <c r="M74" s="24"/>
      <c r="N74" s="56"/>
    </row>
    <row r="75" spans="1:14" x14ac:dyDescent="0.25">
      <c r="A75" s="26" t="s">
        <v>118</v>
      </c>
      <c r="B75" s="140" t="s">
        <v>1498</v>
      </c>
      <c r="C75" s="151">
        <v>270.35141504999996</v>
      </c>
      <c r="D75" s="151">
        <v>1400.7996334700001</v>
      </c>
      <c r="E75" s="22"/>
      <c r="F75" s="158">
        <f t="shared" si="1"/>
        <v>0.11193372948422194</v>
      </c>
      <c r="G75" s="158">
        <f t="shared" si="2"/>
        <v>0.57997376194768424</v>
      </c>
      <c r="H75" s="24"/>
      <c r="L75" s="24"/>
      <c r="M75" s="24"/>
      <c r="N75" s="56"/>
    </row>
    <row r="76" spans="1:14" x14ac:dyDescent="0.25">
      <c r="A76" s="26" t="s">
        <v>119</v>
      </c>
      <c r="B76" s="140" t="s">
        <v>1499</v>
      </c>
      <c r="C76" s="151">
        <v>2084.9937103000002</v>
      </c>
      <c r="D76" s="151">
        <v>918.03227457000003</v>
      </c>
      <c r="E76" s="22"/>
      <c r="F76" s="158">
        <f t="shared" si="1"/>
        <v>0.86325097244955018</v>
      </c>
      <c r="G76" s="158">
        <f t="shared" si="2"/>
        <v>0.38009335464546651</v>
      </c>
      <c r="H76" s="24"/>
      <c r="L76" s="24"/>
      <c r="M76" s="24"/>
      <c r="N76" s="56"/>
    </row>
    <row r="77" spans="1:14" x14ac:dyDescent="0.25">
      <c r="A77" s="26" t="s">
        <v>120</v>
      </c>
      <c r="B77" s="60" t="s">
        <v>99</v>
      </c>
      <c r="C77" s="153">
        <f>SUM(C70:C76)</f>
        <v>2415.2810443799999</v>
      </c>
      <c r="D77" s="153">
        <f>SUM(D70:D76)</f>
        <v>2415.2810443799999</v>
      </c>
      <c r="E77" s="43"/>
      <c r="F77" s="159">
        <f>SUM(F70:F76)</f>
        <v>1</v>
      </c>
      <c r="G77" s="159">
        <f>SUM(G70:G76)</f>
        <v>1.0000000000000002</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0.37998766</v>
      </c>
      <c r="D79" s="153" t="str">
        <f>IF($D$66="ND2","ND2","")</f>
        <v/>
      </c>
      <c r="E79" s="43"/>
      <c r="F79" s="158">
        <f>IF($C$77=0,"",IF(C79="","",C79/$C$77))</f>
        <v>1.5732647796171581E-4</v>
      </c>
      <c r="G79" s="158" t="str">
        <f>IF($D$66="ND2","ND2",IF(OR(D79="ND2",D79=""),"",D79/$D$77))</f>
        <v/>
      </c>
      <c r="H79" s="24"/>
      <c r="L79" s="24"/>
      <c r="M79" s="24"/>
      <c r="N79" s="56"/>
    </row>
    <row r="80" spans="1:14" outlineLevel="1" x14ac:dyDescent="0.25">
      <c r="A80" s="26" t="s">
        <v>125</v>
      </c>
      <c r="B80" s="61" t="s">
        <v>126</v>
      </c>
      <c r="C80" s="153">
        <v>0.50922025000000004</v>
      </c>
      <c r="D80" s="153" t="str">
        <f>IF($D$66="ND2","ND2","")</f>
        <v/>
      </c>
      <c r="E80" s="43"/>
      <c r="F80" s="158">
        <f>IF($C$77=0,"",IF(C80="","",C80/$C$77))</f>
        <v>2.1083271082877907E-4</v>
      </c>
      <c r="G80" s="158" t="str">
        <f>IF($D$66="ND2","ND2",IF(OR(D80="ND2",D80=""),"",D80/$D$77))</f>
        <v/>
      </c>
      <c r="H80" s="24"/>
      <c r="L80" s="24"/>
      <c r="M80" s="24"/>
      <c r="N80" s="56"/>
    </row>
    <row r="81" spans="1:14" outlineLevel="1" x14ac:dyDescent="0.25">
      <c r="A81" s="26" t="s">
        <v>127</v>
      </c>
      <c r="B81" s="61" t="s">
        <v>128</v>
      </c>
      <c r="C81" s="153">
        <v>1.46953277</v>
      </c>
      <c r="D81" s="153" t="str">
        <f>IF($D$66="ND2","ND2","")</f>
        <v/>
      </c>
      <c r="E81" s="43"/>
      <c r="F81" s="158">
        <f>IF($C$77=0,"",IF(C81="","",C81/$C$77))</f>
        <v>6.0843137630686272E-4</v>
      </c>
      <c r="G81" s="158" t="str">
        <f>IF($D$66="ND2","ND2",IF(OR(D81="ND2",D81=""),"",D81/$D$77))</f>
        <v/>
      </c>
      <c r="H81" s="24"/>
      <c r="L81" s="24"/>
      <c r="M81" s="24"/>
      <c r="N81" s="56"/>
    </row>
    <row r="82" spans="1:14" outlineLevel="1" x14ac:dyDescent="0.25">
      <c r="A82" s="26" t="s">
        <v>129</v>
      </c>
      <c r="B82" s="61" t="s">
        <v>130</v>
      </c>
      <c r="C82" s="153">
        <v>1.6790439100000001</v>
      </c>
      <c r="D82" s="153" t="str">
        <f>IF($D$66="ND2","ND2","")</f>
        <v/>
      </c>
      <c r="E82" s="43"/>
      <c r="F82" s="158">
        <f>IF($C$77=0,"",IF(C82="","",C82/$C$77))</f>
        <v>6.9517537675662451E-4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2.2707999999999999</v>
      </c>
      <c r="D89" s="155">
        <v>2.2707999999999999</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v>500</v>
      </c>
      <c r="D93" s="151" t="str">
        <f t="shared" ref="D93:D99" si="3">IF($D$89="ND2","ND2","")</f>
        <v/>
      </c>
      <c r="E93" s="22"/>
      <c r="F93" s="158">
        <f t="shared" ref="F93:F99" si="4">IF($C$100=0,"",IF(C93="[for completion]","",IF(C93="","",C93/$C$100)))</f>
        <v>0.25</v>
      </c>
      <c r="G93" s="158" t="str">
        <f t="shared" ref="G93:G99" si="5">IF($D$100=0,"",IF(D93="[Mark as ND1 if not relevant]","",IF(D93="","",D93/$D$100)))</f>
        <v/>
      </c>
      <c r="H93" s="24"/>
      <c r="L93" s="24"/>
      <c r="M93" s="24"/>
      <c r="N93" s="56"/>
    </row>
    <row r="94" spans="1:14" x14ac:dyDescent="0.25">
      <c r="A94" s="26" t="s">
        <v>142</v>
      </c>
      <c r="B94" s="141" t="s">
        <v>1494</v>
      </c>
      <c r="C94" s="151">
        <v>500</v>
      </c>
      <c r="D94" s="151" t="str">
        <f t="shared" si="3"/>
        <v/>
      </c>
      <c r="E94" s="22"/>
      <c r="F94" s="158">
        <f t="shared" si="4"/>
        <v>0.25</v>
      </c>
      <c r="G94" s="158" t="str">
        <f t="shared" si="5"/>
        <v/>
      </c>
      <c r="H94" s="24"/>
      <c r="L94" s="24"/>
      <c r="M94" s="24"/>
      <c r="N94" s="56"/>
    </row>
    <row r="95" spans="1:14" x14ac:dyDescent="0.25">
      <c r="A95" s="26" t="s">
        <v>143</v>
      </c>
      <c r="B95" s="141" t="s">
        <v>1495</v>
      </c>
      <c r="C95" s="151">
        <v>500</v>
      </c>
      <c r="D95" s="151" t="str">
        <f t="shared" si="3"/>
        <v/>
      </c>
      <c r="E95" s="22"/>
      <c r="F95" s="158">
        <f t="shared" si="4"/>
        <v>0.25</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v>500</v>
      </c>
      <c r="D97" s="151" t="str">
        <f t="shared" si="3"/>
        <v/>
      </c>
      <c r="E97" s="22"/>
      <c r="F97" s="158">
        <f t="shared" si="4"/>
        <v>0.25</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c r="D99" s="151" t="str">
        <f t="shared" si="3"/>
        <v/>
      </c>
      <c r="E99" s="22"/>
      <c r="F99" s="158" t="str">
        <f t="shared" si="4"/>
        <v/>
      </c>
      <c r="G99" s="158" t="str">
        <f t="shared" si="5"/>
        <v/>
      </c>
      <c r="H99" s="24"/>
      <c r="L99" s="24"/>
      <c r="M99" s="24"/>
    </row>
    <row r="100" spans="1:14" x14ac:dyDescent="0.25">
      <c r="A100" s="26" t="s">
        <v>148</v>
      </c>
      <c r="B100" s="60" t="s">
        <v>99</v>
      </c>
      <c r="C100" s="153">
        <f>SUM(C93:C99)</f>
        <v>2000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v>500</v>
      </c>
      <c r="D102" s="153" t="str">
        <f>IF($D$89="ND2","ND2","")</f>
        <v/>
      </c>
      <c r="E102" s="43"/>
      <c r="F102" s="158">
        <f>IF($C$100=0,"",IF(C102="","",IF(C102="","",C102/$C$100)))</f>
        <v>0.25</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v>500</v>
      </c>
      <c r="D105" s="153" t="str">
        <f>IF($D$89="ND2","ND2","")</f>
        <v/>
      </c>
      <c r="E105" s="43"/>
      <c r="F105" s="158">
        <f>IF($C$100=0,"",IF(C105="","",IF(C105="","",C105/$C$100)))</f>
        <v>0.25</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2415.2810443799999</v>
      </c>
      <c r="D112" s="151">
        <v>2415.2810443799999</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2415.2810443799999</v>
      </c>
      <c r="D129" s="151">
        <f>SUM(D112:D128)</f>
        <v>2415.2810443799999</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7.0237252200000002</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7.0237252200000002</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7.0237252200000002</v>
      </c>
      <c r="E193" s="51"/>
      <c r="F193" s="158">
        <f t="shared" ref="F193:F206" si="15">IF($C$208=0,"",IF(C193="[for completion]","",C193/$C$208))</f>
        <v>1</v>
      </c>
      <c r="G193" s="52"/>
      <c r="H193" s="24"/>
      <c r="L193" s="24"/>
      <c r="M193" s="24"/>
      <c r="N193" s="56"/>
    </row>
    <row r="194" spans="1:14" x14ac:dyDescent="0.25">
      <c r="A194" s="26" t="s">
        <v>256</v>
      </c>
      <c r="B194" s="43" t="s">
        <v>257</v>
      </c>
      <c r="C194" s="151"/>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7.0237252200000002</v>
      </c>
      <c r="E207" s="54"/>
      <c r="F207" s="158">
        <f>SUM(F193:F196)</f>
        <v>1</v>
      </c>
      <c r="G207" s="54"/>
      <c r="H207" s="24"/>
      <c r="L207" s="24"/>
      <c r="M207" s="24"/>
      <c r="N207" s="56"/>
    </row>
    <row r="208" spans="1:14" x14ac:dyDescent="0.25">
      <c r="A208" s="26" t="s">
        <v>282</v>
      </c>
      <c r="B208" s="60" t="s">
        <v>99</v>
      </c>
      <c r="C208" s="153">
        <f>SUM(C193:C206)</f>
        <v>7.0237252200000002</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ht="45"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2614</v>
      </c>
      <c r="H339" s="24"/>
      <c r="I339" s="56"/>
      <c r="J339" s="56"/>
      <c r="K339" s="56"/>
      <c r="L339" s="56"/>
      <c r="M339" s="56"/>
      <c r="N339" s="56"/>
    </row>
    <row r="340" spans="1:14" outlineLevel="1" x14ac:dyDescent="0.25">
      <c r="A340" s="26" t="s">
        <v>389</v>
      </c>
      <c r="B340" s="55" t="s">
        <v>2615</v>
      </c>
      <c r="C340" s="26" t="s">
        <v>2614</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5"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heetViews>
  <sheetFormatPr baseColWidth="10"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2415.2810443799999</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2415.2810443799999</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15400</v>
      </c>
      <c r="D28" s="272" t="str">
        <f>IF(C28="","","ND2")</f>
        <v>ND2</v>
      </c>
      <c r="F28" s="272">
        <f>IF(C28=0,"",IF(C28="","",C28))</f>
        <v>15400</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3.0000000000000001E-3</v>
      </c>
      <c r="D36" s="143" t="str">
        <f>IF(C36="","","ND2")</f>
        <v>ND2</v>
      </c>
      <c r="E36" s="169"/>
      <c r="F36" s="143">
        <f>IF(C36=0,"",C36)</f>
        <v>3.0000000000000001E-3</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3.9836770000000001E-2</v>
      </c>
      <c r="D99" s="143" t="str">
        <f t="shared" ref="D99:D111" si="1">IF(C99="","","ND2")</f>
        <v>ND2</v>
      </c>
      <c r="E99" s="143"/>
      <c r="F99" s="143">
        <f t="shared" ref="F99:F111" si="2">IF(C99="","",C99)</f>
        <v>3.9836770000000001E-2</v>
      </c>
      <c r="G99" s="109"/>
    </row>
    <row r="100" spans="1:7" x14ac:dyDescent="0.25">
      <c r="A100" s="109" t="s">
        <v>546</v>
      </c>
      <c r="B100" s="130" t="s">
        <v>2622</v>
      </c>
      <c r="C100" s="143">
        <v>4.3144479999999999E-2</v>
      </c>
      <c r="D100" s="143" t="str">
        <f t="shared" si="1"/>
        <v>ND2</v>
      </c>
      <c r="E100" s="143"/>
      <c r="F100" s="143">
        <f t="shared" si="2"/>
        <v>4.3144479999999999E-2</v>
      </c>
      <c r="G100" s="109"/>
    </row>
    <row r="101" spans="1:7" x14ac:dyDescent="0.25">
      <c r="A101" s="109" t="s">
        <v>547</v>
      </c>
      <c r="B101" s="130" t="s">
        <v>2623</v>
      </c>
      <c r="C101" s="143">
        <v>3.5867570000000001E-2</v>
      </c>
      <c r="D101" s="143" t="str">
        <f t="shared" si="1"/>
        <v>ND2</v>
      </c>
      <c r="E101" s="143"/>
      <c r="F101" s="143">
        <f t="shared" si="2"/>
        <v>3.5867570000000001E-2</v>
      </c>
      <c r="G101" s="109"/>
    </row>
    <row r="102" spans="1:7" x14ac:dyDescent="0.25">
      <c r="A102" s="109" t="s">
        <v>548</v>
      </c>
      <c r="B102" s="130" t="s">
        <v>2624</v>
      </c>
      <c r="C102" s="143">
        <v>8.4642690000000007E-2</v>
      </c>
      <c r="D102" s="143" t="str">
        <f t="shared" si="1"/>
        <v>ND2</v>
      </c>
      <c r="E102" s="143"/>
      <c r="F102" s="143">
        <f t="shared" si="2"/>
        <v>8.4642690000000007E-2</v>
      </c>
      <c r="G102" s="109"/>
    </row>
    <row r="103" spans="1:7" x14ac:dyDescent="0.25">
      <c r="A103" s="109" t="s">
        <v>549</v>
      </c>
      <c r="B103" s="130" t="s">
        <v>2625</v>
      </c>
      <c r="C103" s="143">
        <v>0.13390576000000001</v>
      </c>
      <c r="D103" s="143" t="str">
        <f t="shared" si="1"/>
        <v>ND2</v>
      </c>
      <c r="E103" s="143"/>
      <c r="F103" s="143">
        <f t="shared" si="2"/>
        <v>0.13390576000000001</v>
      </c>
      <c r="G103" s="109"/>
    </row>
    <row r="104" spans="1:7" x14ac:dyDescent="0.25">
      <c r="A104" s="109" t="s">
        <v>550</v>
      </c>
      <c r="B104" s="130" t="s">
        <v>2626</v>
      </c>
      <c r="C104" s="143">
        <v>0.12245217999999999</v>
      </c>
      <c r="D104" s="143" t="str">
        <f t="shared" si="1"/>
        <v>ND2</v>
      </c>
      <c r="E104" s="143"/>
      <c r="F104" s="143">
        <f t="shared" si="2"/>
        <v>0.12245217999999999</v>
      </c>
      <c r="G104" s="109"/>
    </row>
    <row r="105" spans="1:7" x14ac:dyDescent="0.25">
      <c r="A105" s="109" t="s">
        <v>551</v>
      </c>
      <c r="B105" s="130" t="s">
        <v>2627</v>
      </c>
      <c r="C105" s="143">
        <v>0.20009851000000001</v>
      </c>
      <c r="D105" s="143" t="str">
        <f t="shared" si="1"/>
        <v>ND2</v>
      </c>
      <c r="E105" s="143"/>
      <c r="F105" s="143">
        <f t="shared" si="2"/>
        <v>0.20009851000000001</v>
      </c>
      <c r="G105" s="109"/>
    </row>
    <row r="106" spans="1:7" x14ac:dyDescent="0.25">
      <c r="A106" s="109" t="s">
        <v>552</v>
      </c>
      <c r="B106" s="130" t="s">
        <v>2628</v>
      </c>
      <c r="C106" s="143">
        <v>3.0089459999999998E-2</v>
      </c>
      <c r="D106" s="143" t="str">
        <f t="shared" si="1"/>
        <v>ND2</v>
      </c>
      <c r="E106" s="143"/>
      <c r="F106" s="143">
        <f t="shared" si="2"/>
        <v>3.0089459999999998E-2</v>
      </c>
      <c r="G106" s="109"/>
    </row>
    <row r="107" spans="1:7" x14ac:dyDescent="0.25">
      <c r="A107" s="109" t="s">
        <v>553</v>
      </c>
      <c r="B107" s="130" t="s">
        <v>2629</v>
      </c>
      <c r="C107" s="143">
        <v>0.14663266999999999</v>
      </c>
      <c r="D107" s="143" t="str">
        <f t="shared" si="1"/>
        <v>ND2</v>
      </c>
      <c r="E107" s="143"/>
      <c r="F107" s="143">
        <f t="shared" si="2"/>
        <v>0.14663266999999999</v>
      </c>
      <c r="G107" s="109"/>
    </row>
    <row r="108" spans="1:7" x14ac:dyDescent="0.25">
      <c r="A108" s="109" t="s">
        <v>554</v>
      </c>
      <c r="B108" s="130" t="s">
        <v>2630</v>
      </c>
      <c r="C108" s="143">
        <v>7.9987269999999999E-2</v>
      </c>
      <c r="D108" s="143" t="str">
        <f t="shared" si="1"/>
        <v>ND2</v>
      </c>
      <c r="E108" s="143"/>
      <c r="F108" s="143">
        <f t="shared" si="2"/>
        <v>7.9987269999999999E-2</v>
      </c>
      <c r="G108" s="109"/>
    </row>
    <row r="109" spans="1:7" x14ac:dyDescent="0.25">
      <c r="A109" s="109" t="s">
        <v>555</v>
      </c>
      <c r="B109" s="130" t="s">
        <v>2631</v>
      </c>
      <c r="C109" s="143">
        <v>6.1690010000000003E-2</v>
      </c>
      <c r="D109" s="143" t="str">
        <f t="shared" si="1"/>
        <v>ND2</v>
      </c>
      <c r="E109" s="143"/>
      <c r="F109" s="143">
        <f t="shared" si="2"/>
        <v>6.1690010000000003E-2</v>
      </c>
      <c r="G109" s="109"/>
    </row>
    <row r="110" spans="1:7" x14ac:dyDescent="0.25">
      <c r="A110" s="109" t="s">
        <v>556</v>
      </c>
      <c r="B110" s="130" t="s">
        <v>2632</v>
      </c>
      <c r="C110" s="143">
        <v>2.1652629999999999E-2</v>
      </c>
      <c r="D110" s="143" t="str">
        <f t="shared" si="1"/>
        <v>ND2</v>
      </c>
      <c r="E110" s="143"/>
      <c r="F110" s="143">
        <f t="shared" si="2"/>
        <v>2.1652629999999999E-2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0.97891786000000003</v>
      </c>
      <c r="D150" s="143" t="str">
        <f>IF(C150="","","ND2")</f>
        <v>ND2</v>
      </c>
      <c r="E150" s="144"/>
      <c r="F150" s="143">
        <f>IF(C150="","",C150)</f>
        <v>0.97891786000000003</v>
      </c>
    </row>
    <row r="151" spans="1:7" x14ac:dyDescent="0.25">
      <c r="A151" s="109" t="s">
        <v>579</v>
      </c>
      <c r="B151" s="109" t="s">
        <v>2635</v>
      </c>
      <c r="C151" s="143">
        <v>2.1082139999999999E-2</v>
      </c>
      <c r="D151" s="143" t="str">
        <f>IF(C151="","","ND2")</f>
        <v>ND2</v>
      </c>
      <c r="E151" s="144"/>
      <c r="F151" s="143">
        <f>IF(C151="","",C151)</f>
        <v>2.1082139999999999E-2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0.40448705000000001</v>
      </c>
      <c r="D160" s="143" t="str">
        <f>IF(C160="","","ND2")</f>
        <v>ND2</v>
      </c>
      <c r="E160" s="144"/>
      <c r="F160" s="143">
        <f>IF(C160="","",C160)</f>
        <v>0.40448705000000001</v>
      </c>
    </row>
    <row r="161" spans="1:7" x14ac:dyDescent="0.25">
      <c r="A161" s="109" t="s">
        <v>591</v>
      </c>
      <c r="B161" s="109" t="s">
        <v>592</v>
      </c>
      <c r="C161" s="143">
        <v>0.59551295000000004</v>
      </c>
      <c r="D161" s="143" t="str">
        <f>IF(C161="","","ND2")</f>
        <v>ND2</v>
      </c>
      <c r="E161" s="144"/>
      <c r="F161" s="143">
        <f>IF(C161="","",C161)</f>
        <v>0.59551295000000004</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2.1275820000000001E-2</v>
      </c>
      <c r="D170" s="143" t="str">
        <f>IF(C170="","","ND2")</f>
        <v>ND2</v>
      </c>
      <c r="E170" s="144"/>
      <c r="F170" s="143">
        <f>IF(C170="","",C170)</f>
        <v>2.1275820000000001E-2</v>
      </c>
    </row>
    <row r="171" spans="1:7" x14ac:dyDescent="0.25">
      <c r="A171" s="109" t="s">
        <v>603</v>
      </c>
      <c r="B171" s="131" t="s">
        <v>2638</v>
      </c>
      <c r="C171" s="143">
        <v>3.0457669999999999E-2</v>
      </c>
      <c r="D171" s="143" t="str">
        <f>IF(C171="","","ND2")</f>
        <v>ND2</v>
      </c>
      <c r="E171" s="144"/>
      <c r="F171" s="143">
        <f>IF(C171="","",C171)</f>
        <v>3.0457669999999999E-2</v>
      </c>
    </row>
    <row r="172" spans="1:7" x14ac:dyDescent="0.25">
      <c r="A172" s="109" t="s">
        <v>605</v>
      </c>
      <c r="B172" s="131" t="s">
        <v>2639</v>
      </c>
      <c r="C172" s="143">
        <v>8.6602349999999995E-2</v>
      </c>
      <c r="D172" s="143" t="str">
        <f>IF(C172="","","ND2")</f>
        <v>ND2</v>
      </c>
      <c r="E172" s="143"/>
      <c r="F172" s="143">
        <f>IF(C172="","",C172)</f>
        <v>8.6602349999999995E-2</v>
      </c>
    </row>
    <row r="173" spans="1:7" x14ac:dyDescent="0.25">
      <c r="A173" s="109" t="s">
        <v>607</v>
      </c>
      <c r="B173" s="131" t="s">
        <v>2640</v>
      </c>
      <c r="C173" s="143">
        <v>0.13329975999999999</v>
      </c>
      <c r="D173" s="143" t="str">
        <f>IF(C173="","","ND2")</f>
        <v>ND2</v>
      </c>
      <c r="E173" s="143"/>
      <c r="F173" s="143">
        <f>IF(C173="","",C173)</f>
        <v>0.13329975999999999</v>
      </c>
    </row>
    <row r="174" spans="1:7" x14ac:dyDescent="0.25">
      <c r="A174" s="109" t="s">
        <v>609</v>
      </c>
      <c r="B174" s="131" t="s">
        <v>2641</v>
      </c>
      <c r="C174" s="143">
        <v>0.72836438999999997</v>
      </c>
      <c r="D174" s="143" t="str">
        <f>IF(C174="","","ND2")</f>
        <v>ND2</v>
      </c>
      <c r="E174" s="143"/>
      <c r="F174" s="143">
        <f>IF(C174="","",C174)</f>
        <v>0.72836438999999997</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7.4499999999999998E-6</v>
      </c>
      <c r="D180" s="143" t="str">
        <f>IF(C180="","","ND2")</f>
        <v>ND2</v>
      </c>
      <c r="E180" s="144"/>
      <c r="F180" s="143">
        <f>IF(C180="","",C180)</f>
        <v>7.4499999999999998E-6</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156.83643145324675</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4.7552955399999997</v>
      </c>
      <c r="D190" s="170">
        <v>308</v>
      </c>
      <c r="E190" s="136"/>
      <c r="F190" s="166">
        <f t="shared" ref="F190:F213" si="3">IF($C$214=0,"",IF(C190="[for completion]","",IF(C190="","",C190/$C$214)))</f>
        <v>1.9688373537584229E-3</v>
      </c>
      <c r="G190" s="166">
        <f t="shared" ref="G190:G213" si="4">IF($D$214=0,"",IF(D190="[for completion]","",IF(D190="","",D190/$D$214)))</f>
        <v>0.02</v>
      </c>
    </row>
    <row r="191" spans="1:7" x14ac:dyDescent="0.25">
      <c r="A191" s="109" t="s">
        <v>630</v>
      </c>
      <c r="B191" s="130" t="s">
        <v>2643</v>
      </c>
      <c r="C191" s="167">
        <v>28.368010510000001</v>
      </c>
      <c r="D191" s="170">
        <v>741</v>
      </c>
      <c r="E191" s="136"/>
      <c r="F191" s="166">
        <f t="shared" si="3"/>
        <v>1.1745221358817906E-2</v>
      </c>
      <c r="G191" s="166">
        <f t="shared" si="4"/>
        <v>4.8116883116883113E-2</v>
      </c>
    </row>
    <row r="192" spans="1:7" x14ac:dyDescent="0.25">
      <c r="A192" s="109" t="s">
        <v>631</v>
      </c>
      <c r="B192" s="130" t="s">
        <v>2644</v>
      </c>
      <c r="C192" s="167">
        <v>64.601047929999993</v>
      </c>
      <c r="D192" s="170">
        <v>1020</v>
      </c>
      <c r="E192" s="136"/>
      <c r="F192" s="166">
        <f t="shared" si="3"/>
        <v>2.674680368163242E-2</v>
      </c>
      <c r="G192" s="166">
        <f t="shared" si="4"/>
        <v>6.6233766233766228E-2</v>
      </c>
    </row>
    <row r="193" spans="1:7" x14ac:dyDescent="0.25">
      <c r="A193" s="109" t="s">
        <v>632</v>
      </c>
      <c r="B193" s="130" t="s">
        <v>2645</v>
      </c>
      <c r="C193" s="167">
        <v>123.22962588999999</v>
      </c>
      <c r="D193" s="170">
        <v>1386</v>
      </c>
      <c r="E193" s="136"/>
      <c r="F193" s="166">
        <f t="shared" si="3"/>
        <v>5.1020822680961704E-2</v>
      </c>
      <c r="G193" s="166">
        <f t="shared" si="4"/>
        <v>0.09</v>
      </c>
    </row>
    <row r="194" spans="1:7" x14ac:dyDescent="0.25">
      <c r="A194" s="109" t="s">
        <v>633</v>
      </c>
      <c r="B194" s="130" t="s">
        <v>2646</v>
      </c>
      <c r="C194" s="167">
        <v>541.29149260999998</v>
      </c>
      <c r="D194" s="170">
        <v>4273</v>
      </c>
      <c r="E194" s="136"/>
      <c r="F194" s="166">
        <f t="shared" si="3"/>
        <v>0.22411118319729489</v>
      </c>
      <c r="G194" s="166">
        <f t="shared" si="4"/>
        <v>0.27746753246753247</v>
      </c>
    </row>
    <row r="195" spans="1:7" x14ac:dyDescent="0.25">
      <c r="A195" s="109" t="s">
        <v>634</v>
      </c>
      <c r="B195" s="130" t="s">
        <v>2647</v>
      </c>
      <c r="C195" s="167">
        <v>711.01447533999999</v>
      </c>
      <c r="D195" s="170">
        <v>4096</v>
      </c>
      <c r="E195" s="136"/>
      <c r="F195" s="166">
        <f t="shared" si="3"/>
        <v>0.29438167330233678</v>
      </c>
      <c r="G195" s="166">
        <f t="shared" si="4"/>
        <v>0.26597402597402597</v>
      </c>
    </row>
    <row r="196" spans="1:7" x14ac:dyDescent="0.25">
      <c r="A196" s="109" t="s">
        <v>635</v>
      </c>
      <c r="B196" s="130" t="s">
        <v>2648</v>
      </c>
      <c r="C196" s="167">
        <v>481.56383613000003</v>
      </c>
      <c r="D196" s="170">
        <v>2188</v>
      </c>
      <c r="E196" s="136"/>
      <c r="F196" s="166">
        <f t="shared" si="3"/>
        <v>0.19938211217718427</v>
      </c>
      <c r="G196" s="166">
        <f t="shared" si="4"/>
        <v>0.14207792207792208</v>
      </c>
    </row>
    <row r="197" spans="1:7" x14ac:dyDescent="0.25">
      <c r="A197" s="109" t="s">
        <v>636</v>
      </c>
      <c r="B197" s="130" t="s">
        <v>2649</v>
      </c>
      <c r="C197" s="167">
        <v>182.76400681000001</v>
      </c>
      <c r="D197" s="170">
        <v>673</v>
      </c>
      <c r="E197" s="136"/>
      <c r="F197" s="166">
        <f t="shared" si="3"/>
        <v>7.5669871725803778E-2</v>
      </c>
      <c r="G197" s="166">
        <f t="shared" si="4"/>
        <v>4.3701298701298699E-2</v>
      </c>
    </row>
    <row r="198" spans="1:7" x14ac:dyDescent="0.25">
      <c r="A198" s="109" t="s">
        <v>637</v>
      </c>
      <c r="B198" s="130" t="s">
        <v>2650</v>
      </c>
      <c r="C198" s="167">
        <v>103.74192185</v>
      </c>
      <c r="D198" s="170">
        <v>321</v>
      </c>
      <c r="E198" s="136"/>
      <c r="F198" s="166">
        <f t="shared" si="3"/>
        <v>4.2952318982253435E-2</v>
      </c>
      <c r="G198" s="166">
        <f t="shared" si="4"/>
        <v>2.0844155844155846E-2</v>
      </c>
    </row>
    <row r="199" spans="1:7" x14ac:dyDescent="0.25">
      <c r="A199" s="109" t="s">
        <v>638</v>
      </c>
      <c r="B199" s="130" t="s">
        <v>2651</v>
      </c>
      <c r="C199" s="167">
        <v>63.451524859999999</v>
      </c>
      <c r="D199" s="170">
        <v>170</v>
      </c>
      <c r="E199" s="130"/>
      <c r="F199" s="166">
        <f t="shared" si="3"/>
        <v>2.627086607897754E-2</v>
      </c>
      <c r="G199" s="166">
        <f t="shared" si="4"/>
        <v>1.1038961038961039E-2</v>
      </c>
    </row>
    <row r="200" spans="1:7" x14ac:dyDescent="0.25">
      <c r="A200" s="109" t="s">
        <v>639</v>
      </c>
      <c r="B200" s="130" t="s">
        <v>2652</v>
      </c>
      <c r="C200" s="167">
        <v>41.383561190000002</v>
      </c>
      <c r="D200" s="170">
        <v>98</v>
      </c>
      <c r="E200" s="130"/>
      <c r="F200" s="166">
        <f t="shared" si="3"/>
        <v>1.713405621523565E-2</v>
      </c>
      <c r="G200" s="166">
        <f t="shared" si="4"/>
        <v>6.3636363636363638E-3</v>
      </c>
    </row>
    <row r="201" spans="1:7" x14ac:dyDescent="0.25">
      <c r="A201" s="109" t="s">
        <v>640</v>
      </c>
      <c r="B201" s="130" t="s">
        <v>2653</v>
      </c>
      <c r="C201" s="167">
        <v>17.476201029999999</v>
      </c>
      <c r="D201" s="170">
        <v>37</v>
      </c>
      <c r="E201" s="130"/>
      <c r="F201" s="166">
        <f t="shared" si="3"/>
        <v>7.2356801170880376E-3</v>
      </c>
      <c r="G201" s="166">
        <f t="shared" si="4"/>
        <v>2.4025974025974027E-3</v>
      </c>
    </row>
    <row r="202" spans="1:7" x14ac:dyDescent="0.25">
      <c r="A202" s="109" t="s">
        <v>641</v>
      </c>
      <c r="B202" s="130" t="s">
        <v>2654</v>
      </c>
      <c r="C202" s="167">
        <v>20.493265009999998</v>
      </c>
      <c r="D202" s="170">
        <v>39</v>
      </c>
      <c r="E202" s="130"/>
      <c r="F202" s="166">
        <f t="shared" si="3"/>
        <v>8.4848366022185189E-3</v>
      </c>
      <c r="G202" s="166">
        <f t="shared" si="4"/>
        <v>2.5324675324675324E-3</v>
      </c>
    </row>
    <row r="203" spans="1:7" x14ac:dyDescent="0.25">
      <c r="A203" s="109" t="s">
        <v>642</v>
      </c>
      <c r="B203" s="130" t="s">
        <v>2655</v>
      </c>
      <c r="C203" s="167">
        <v>14.892487819999999</v>
      </c>
      <c r="D203" s="170">
        <v>26</v>
      </c>
      <c r="E203" s="130"/>
      <c r="F203" s="166">
        <f t="shared" si="3"/>
        <v>6.1659440646266005E-3</v>
      </c>
      <c r="G203" s="166">
        <f t="shared" si="4"/>
        <v>1.6883116883116883E-3</v>
      </c>
    </row>
    <row r="204" spans="1:7" x14ac:dyDescent="0.25">
      <c r="A204" s="109" t="s">
        <v>643</v>
      </c>
      <c r="B204" s="130" t="s">
        <v>2656</v>
      </c>
      <c r="C204" s="167">
        <v>6.9211027899999999</v>
      </c>
      <c r="D204" s="170">
        <v>11</v>
      </c>
      <c r="E204" s="130"/>
      <c r="F204" s="166">
        <f t="shared" si="3"/>
        <v>2.8655475958395717E-3</v>
      </c>
      <c r="G204" s="166">
        <f t="shared" si="4"/>
        <v>7.1428571428571429E-4</v>
      </c>
    </row>
    <row r="205" spans="1:7" x14ac:dyDescent="0.25">
      <c r="A205" s="109" t="s">
        <v>644</v>
      </c>
      <c r="B205" s="130" t="s">
        <v>2657</v>
      </c>
      <c r="C205" s="167">
        <v>4.6911222099999996</v>
      </c>
      <c r="D205" s="170">
        <v>7</v>
      </c>
      <c r="F205" s="166">
        <f t="shared" si="3"/>
        <v>1.9422676383419408E-3</v>
      </c>
      <c r="G205" s="166">
        <f t="shared" si="4"/>
        <v>4.5454545454545455E-4</v>
      </c>
    </row>
    <row r="206" spans="1:7" x14ac:dyDescent="0.25">
      <c r="A206" s="109" t="s">
        <v>645</v>
      </c>
      <c r="B206" s="130" t="s">
        <v>2658</v>
      </c>
      <c r="C206" s="167">
        <v>0.70742090000000002</v>
      </c>
      <c r="D206" s="170">
        <v>1</v>
      </c>
      <c r="E206" s="125"/>
      <c r="F206" s="166">
        <f t="shared" si="3"/>
        <v>2.9289382353497255E-4</v>
      </c>
      <c r="G206" s="166">
        <f t="shared" si="4"/>
        <v>6.4935064935064935E-5</v>
      </c>
    </row>
    <row r="207" spans="1:7" x14ac:dyDescent="0.25">
      <c r="A207" s="109" t="s">
        <v>646</v>
      </c>
      <c r="B207" s="130" t="s">
        <v>2659</v>
      </c>
      <c r="C207" s="167">
        <v>2.2983607799999999</v>
      </c>
      <c r="D207" s="170">
        <v>3</v>
      </c>
      <c r="E207" s="125"/>
      <c r="F207" s="166">
        <f t="shared" si="3"/>
        <v>9.5159144537152037E-4</v>
      </c>
      <c r="G207" s="166">
        <f t="shared" si="4"/>
        <v>1.9480519480519481E-4</v>
      </c>
    </row>
    <row r="208" spans="1:7" x14ac:dyDescent="0.25">
      <c r="A208" s="109" t="s">
        <v>647</v>
      </c>
      <c r="B208" s="130" t="s">
        <v>2660</v>
      </c>
      <c r="C208" s="167">
        <v>1.63628518</v>
      </c>
      <c r="D208" s="170">
        <v>2</v>
      </c>
      <c r="E208" s="125"/>
      <c r="F208" s="166">
        <f t="shared" si="3"/>
        <v>6.7747195872190202E-4</v>
      </c>
      <c r="G208" s="166">
        <f t="shared" si="4"/>
        <v>1.2987012987012987E-4</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2415.2810443800004</v>
      </c>
      <c r="D214" s="171">
        <f>SUM(D190:D213)</f>
        <v>15400</v>
      </c>
      <c r="E214" s="125"/>
      <c r="F214" s="172">
        <f>SUM(F190:F213)</f>
        <v>0.99999999999999989</v>
      </c>
      <c r="G214" s="172">
        <f>SUM(G190:G213)</f>
        <v>1.0000000000000002</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0.67261519000000003</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175.04452183999999</v>
      </c>
      <c r="D219" s="170">
        <v>2203</v>
      </c>
      <c r="F219" s="166">
        <f t="shared" ref="F219:F226" si="5">IF($C$227=0,"",IF(C219="[for completion]","",C219/$C$227))</f>
        <v>7.2473769562884857E-2</v>
      </c>
      <c r="G219" s="166">
        <f t="shared" ref="G219:G226" si="6">IF($D$227=0,"",IF(D219="[for completion]","",D219/$D$227))</f>
        <v>0.14305194805194804</v>
      </c>
    </row>
    <row r="220" spans="1:7" x14ac:dyDescent="0.25">
      <c r="A220" s="109" t="s">
        <v>660</v>
      </c>
      <c r="B220" s="109" t="s">
        <v>2666</v>
      </c>
      <c r="C220" s="167">
        <v>240.07272843999999</v>
      </c>
      <c r="D220" s="170">
        <v>1726</v>
      </c>
      <c r="F220" s="166">
        <f t="shared" si="5"/>
        <v>9.9397429958974576E-2</v>
      </c>
      <c r="G220" s="166">
        <f t="shared" si="6"/>
        <v>0.11207792207792208</v>
      </c>
    </row>
    <row r="221" spans="1:7" x14ac:dyDescent="0.25">
      <c r="A221" s="109" t="s">
        <v>662</v>
      </c>
      <c r="B221" s="109" t="s">
        <v>2667</v>
      </c>
      <c r="C221" s="167">
        <v>371.50192764000002</v>
      </c>
      <c r="D221" s="170">
        <v>2189</v>
      </c>
      <c r="F221" s="166">
        <f t="shared" si="5"/>
        <v>0.15381312601464323</v>
      </c>
      <c r="G221" s="166">
        <f t="shared" si="6"/>
        <v>0.14214285714285715</v>
      </c>
    </row>
    <row r="222" spans="1:7" x14ac:dyDescent="0.25">
      <c r="A222" s="109" t="s">
        <v>664</v>
      </c>
      <c r="B222" s="109" t="s">
        <v>2668</v>
      </c>
      <c r="C222" s="167">
        <v>494.53900181</v>
      </c>
      <c r="D222" s="170">
        <v>2829</v>
      </c>
      <c r="F222" s="166">
        <f t="shared" si="5"/>
        <v>0.20475422641216795</v>
      </c>
      <c r="G222" s="166">
        <f t="shared" si="6"/>
        <v>0.1837012987012987</v>
      </c>
    </row>
    <row r="223" spans="1:7" x14ac:dyDescent="0.25">
      <c r="A223" s="109" t="s">
        <v>666</v>
      </c>
      <c r="B223" s="109" t="s">
        <v>2669</v>
      </c>
      <c r="C223" s="167">
        <v>472.79013946999999</v>
      </c>
      <c r="D223" s="170">
        <v>2725</v>
      </c>
      <c r="F223" s="166">
        <f t="shared" si="5"/>
        <v>0.19574953422919969</v>
      </c>
      <c r="G223" s="166">
        <f t="shared" si="6"/>
        <v>0.17694805194805194</v>
      </c>
    </row>
    <row r="224" spans="1:7" x14ac:dyDescent="0.25">
      <c r="A224" s="109" t="s">
        <v>668</v>
      </c>
      <c r="B224" s="109" t="s">
        <v>2670</v>
      </c>
      <c r="C224" s="167">
        <v>465.87039933</v>
      </c>
      <c r="D224" s="170">
        <v>2747</v>
      </c>
      <c r="F224" s="166">
        <f t="shared" si="5"/>
        <v>0.19288455081201056</v>
      </c>
      <c r="G224" s="166">
        <f t="shared" si="6"/>
        <v>0.17837662337662338</v>
      </c>
    </row>
    <row r="225" spans="1:7" x14ac:dyDescent="0.25">
      <c r="A225" s="109" t="s">
        <v>670</v>
      </c>
      <c r="B225" s="109" t="s">
        <v>2671</v>
      </c>
      <c r="C225" s="167">
        <v>182.97701422</v>
      </c>
      <c r="D225" s="170">
        <v>914</v>
      </c>
      <c r="F225" s="166">
        <f t="shared" si="5"/>
        <v>7.5758063288643082E-2</v>
      </c>
      <c r="G225" s="166">
        <f t="shared" si="6"/>
        <v>5.9350649350649348E-2</v>
      </c>
    </row>
    <row r="226" spans="1:7" x14ac:dyDescent="0.25">
      <c r="A226" s="109" t="s">
        <v>672</v>
      </c>
      <c r="B226" s="109" t="s">
        <v>2672</v>
      </c>
      <c r="C226" s="167">
        <v>12.48531163</v>
      </c>
      <c r="D226" s="170">
        <v>67</v>
      </c>
      <c r="F226" s="166">
        <f t="shared" si="5"/>
        <v>5.1692997214760842E-3</v>
      </c>
      <c r="G226" s="166">
        <f t="shared" si="6"/>
        <v>4.3506493506493505E-3</v>
      </c>
    </row>
    <row r="227" spans="1:7" x14ac:dyDescent="0.25">
      <c r="A227" s="109" t="s">
        <v>674</v>
      </c>
      <c r="B227" s="139" t="s">
        <v>99</v>
      </c>
      <c r="C227" s="167">
        <f>SUM(C219:C226)</f>
        <v>2415.2810443799999</v>
      </c>
      <c r="D227" s="170">
        <f>SUM(D219:D226)</f>
        <v>15400</v>
      </c>
      <c r="F227" s="143">
        <f>SUM(F219:F226)</f>
        <v>0.99999999999999989</v>
      </c>
      <c r="G227" s="143">
        <f>SUM(G219:G226)</f>
        <v>1</v>
      </c>
    </row>
    <row r="228" spans="1:7" outlineLevel="1" x14ac:dyDescent="0.25">
      <c r="A228" s="109" t="s">
        <v>675</v>
      </c>
      <c r="B228" s="126" t="s">
        <v>2673</v>
      </c>
      <c r="C228" s="167">
        <v>9.1491122899999997</v>
      </c>
      <c r="D228" s="170">
        <v>48</v>
      </c>
      <c r="F228" s="166">
        <f t="shared" ref="F228:F233" si="7">IF($C$227=0,"",IF(C228="[for completion]","",C228/$C$227))</f>
        <v>3.788011466114316E-3</v>
      </c>
      <c r="G228" s="166">
        <f t="shared" ref="G228:G233" si="8">IF($D$227=0,"",IF(D228="[for completion]","",D228/$D$227))</f>
        <v>3.1168831168831169E-3</v>
      </c>
    </row>
    <row r="229" spans="1:7" outlineLevel="1" x14ac:dyDescent="0.25">
      <c r="A229" s="109" t="s">
        <v>677</v>
      </c>
      <c r="B229" s="126" t="s">
        <v>2674</v>
      </c>
      <c r="C229" s="167">
        <v>3.3361993399999998</v>
      </c>
      <c r="D229" s="170">
        <v>19</v>
      </c>
      <c r="F229" s="166">
        <f t="shared" si="7"/>
        <v>1.3812882553617682E-3</v>
      </c>
      <c r="G229" s="166">
        <f t="shared" si="8"/>
        <v>1.2337662337662339E-3</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0.45855671999999997</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771.72242223000001</v>
      </c>
      <c r="D241" s="170">
        <v>6315</v>
      </c>
      <c r="F241" s="166">
        <f t="shared" ref="F241:F248" si="9">IF($C$249=0,"",IF(C241="[Mark as ND1 if not relevant]","",C241/$C$249))</f>
        <v>0.31951661444355861</v>
      </c>
      <c r="G241" s="166">
        <f t="shared" ref="G241:G248" si="10">IF($D$249=0,"",IF(D241="[Mark as ND1 if not relevant]","",D241/$D$249))</f>
        <v>0.41006493506493508</v>
      </c>
    </row>
    <row r="242" spans="1:7" x14ac:dyDescent="0.25">
      <c r="A242" s="109" t="s">
        <v>693</v>
      </c>
      <c r="B242" s="109" t="s">
        <v>2680</v>
      </c>
      <c r="C242" s="167">
        <v>695.79638276000003</v>
      </c>
      <c r="D242" s="170">
        <v>3984</v>
      </c>
      <c r="F242" s="166">
        <f t="shared" si="9"/>
        <v>0.28808091893861165</v>
      </c>
      <c r="G242" s="166">
        <f t="shared" si="10"/>
        <v>0.25870129870129871</v>
      </c>
    </row>
    <row r="243" spans="1:7" x14ac:dyDescent="0.25">
      <c r="A243" s="109" t="s">
        <v>694</v>
      </c>
      <c r="B243" s="109" t="s">
        <v>2681</v>
      </c>
      <c r="C243" s="167">
        <v>616.68126681000001</v>
      </c>
      <c r="D243" s="170">
        <v>3325</v>
      </c>
      <c r="F243" s="166">
        <f t="shared" si="9"/>
        <v>0.25532484852846654</v>
      </c>
      <c r="G243" s="166">
        <f t="shared" si="10"/>
        <v>0.21590909090909091</v>
      </c>
    </row>
    <row r="244" spans="1:7" x14ac:dyDescent="0.25">
      <c r="A244" s="109" t="s">
        <v>695</v>
      </c>
      <c r="B244" s="109" t="s">
        <v>2682</v>
      </c>
      <c r="C244" s="167">
        <v>247.65273411999999</v>
      </c>
      <c r="D244" s="170">
        <v>1338</v>
      </c>
      <c r="F244" s="166">
        <f t="shared" si="9"/>
        <v>0.10253578344278033</v>
      </c>
      <c r="G244" s="166">
        <f t="shared" si="10"/>
        <v>8.6883116883116882E-2</v>
      </c>
    </row>
    <row r="245" spans="1:7" x14ac:dyDescent="0.25">
      <c r="A245" s="109" t="s">
        <v>696</v>
      </c>
      <c r="B245" s="109" t="s">
        <v>2683</v>
      </c>
      <c r="C245" s="167">
        <v>65.420615760000004</v>
      </c>
      <c r="D245" s="170">
        <v>349</v>
      </c>
      <c r="F245" s="166">
        <f t="shared" si="9"/>
        <v>2.7086129753812319E-2</v>
      </c>
      <c r="G245" s="166">
        <f t="shared" si="10"/>
        <v>2.2662337662337662E-2</v>
      </c>
    </row>
    <row r="246" spans="1:7" x14ac:dyDescent="0.25">
      <c r="A246" s="109" t="s">
        <v>697</v>
      </c>
      <c r="B246" s="109" t="s">
        <v>2684</v>
      </c>
      <c r="C246" s="167">
        <v>14.21957901</v>
      </c>
      <c r="D246" s="170">
        <v>72</v>
      </c>
      <c r="F246" s="166">
        <f t="shared" si="9"/>
        <v>5.8873392987068103E-3</v>
      </c>
      <c r="G246" s="166">
        <f t="shared" si="10"/>
        <v>4.6753246753246753E-3</v>
      </c>
    </row>
    <row r="247" spans="1:7" x14ac:dyDescent="0.25">
      <c r="A247" s="109" t="s">
        <v>698</v>
      </c>
      <c r="B247" s="109" t="s">
        <v>2685</v>
      </c>
      <c r="C247" s="167">
        <v>3.2171097299999998</v>
      </c>
      <c r="D247" s="170">
        <v>14</v>
      </c>
      <c r="F247" s="166">
        <f t="shared" si="9"/>
        <v>1.3319815254981345E-3</v>
      </c>
      <c r="G247" s="166">
        <f t="shared" si="10"/>
        <v>9.0909090909090909E-4</v>
      </c>
    </row>
    <row r="248" spans="1:7" x14ac:dyDescent="0.25">
      <c r="A248" s="109" t="s">
        <v>699</v>
      </c>
      <c r="B248" s="109" t="s">
        <v>2672</v>
      </c>
      <c r="C248" s="167">
        <v>0.57093395999999996</v>
      </c>
      <c r="D248" s="170">
        <v>3</v>
      </c>
      <c r="F248" s="166">
        <f t="shared" si="9"/>
        <v>2.3638406856563482E-4</v>
      </c>
      <c r="G248" s="166">
        <f t="shared" si="10"/>
        <v>1.9480519480519481E-4</v>
      </c>
    </row>
    <row r="249" spans="1:7" x14ac:dyDescent="0.25">
      <c r="A249" s="109" t="s">
        <v>700</v>
      </c>
      <c r="B249" s="139" t="s">
        <v>99</v>
      </c>
      <c r="C249" s="167">
        <f>SUM(C241:C248)</f>
        <v>2415.2810443799999</v>
      </c>
      <c r="D249" s="170">
        <f>SUM(D241:D248)</f>
        <v>15400</v>
      </c>
      <c r="F249" s="143">
        <f>SUM(F241:F248)</f>
        <v>1.0000000000000002</v>
      </c>
      <c r="G249" s="143">
        <f>SUM(G241:G248)</f>
        <v>1.0000000000000002</v>
      </c>
    </row>
    <row r="250" spans="1:7" outlineLevel="1" x14ac:dyDescent="0.25">
      <c r="A250" s="109" t="s">
        <v>701</v>
      </c>
      <c r="B250" s="126" t="s">
        <v>2673</v>
      </c>
      <c r="C250" s="167">
        <v>0.29624499999999998</v>
      </c>
      <c r="D250" s="170">
        <v>2</v>
      </c>
      <c r="F250" s="166">
        <f t="shared" ref="F250:F255" si="11">IF($C$249=0,"",IF(C250="[for completion]","",C250/$C$249))</f>
        <v>1.2265446321011714E-4</v>
      </c>
      <c r="G250" s="166">
        <f t="shared" ref="G250:G255" si="12">IF($D$249=0,"",IF(D250="[for completion]","",D250/$D$249))</f>
        <v>1.2987012987012987E-4</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0.27468895999999998</v>
      </c>
      <c r="D252" s="170">
        <v>1</v>
      </c>
      <c r="F252" s="166">
        <f t="shared" si="11"/>
        <v>1.1372960535551769E-4</v>
      </c>
      <c r="G252" s="166">
        <f t="shared" si="12"/>
        <v>6.4935064935064935E-5</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0.36046880999999997</v>
      </c>
      <c r="E277" s="104"/>
      <c r="F277" s="104"/>
    </row>
    <row r="278" spans="1:7" x14ac:dyDescent="0.25">
      <c r="A278" s="109" t="s">
        <v>733</v>
      </c>
      <c r="B278" s="109" t="s">
        <v>734</v>
      </c>
      <c r="C278" s="143">
        <v>0.63953119000000003</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baseColWidth="10"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4" sqref="C4"/>
    </sheetView>
  </sheetViews>
  <sheetFormatPr baseColWidth="10"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heetViews>
  <sheetFormatPr baseColWidth="10"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baseColWidth="10"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F19" sqref="F19"/>
    </sheetView>
  </sheetViews>
  <sheetFormatPr baseColWidth="10"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2618</v>
      </c>
      <c r="C15" s="26" t="s">
        <v>2619</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2616</v>
      </c>
      <c r="C28" s="26" t="s">
        <v>2617</v>
      </c>
      <c r="E28" s="32"/>
      <c r="F28" s="32"/>
      <c r="G28" s="32"/>
      <c r="H28" s="24"/>
      <c r="L28" s="24"/>
      <c r="M28" s="24"/>
    </row>
    <row r="29" spans="1:13" outlineLevel="1" x14ac:dyDescent="0.25">
      <c r="A29" s="26" t="s">
        <v>1393</v>
      </c>
      <c r="B29" s="41" t="s">
        <v>2613</v>
      </c>
      <c r="C29" s="26" t="s">
        <v>2614</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83.581100000000006</v>
      </c>
      <c r="H75" s="24"/>
    </row>
    <row r="76" spans="1:14" x14ac:dyDescent="0.25">
      <c r="A76" s="26" t="s">
        <v>1438</v>
      </c>
      <c r="B76" s="26" t="s">
        <v>1466</v>
      </c>
      <c r="C76" s="262">
        <v>288.1173</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8.4915000000000001E-4</v>
      </c>
      <c r="D82" s="257" t="str">
        <f t="shared" ref="D82:D87" si="0">IF(C82="","","ND2")</f>
        <v>ND2</v>
      </c>
      <c r="E82" s="257" t="str">
        <f t="shared" ref="E82:E87" si="1">IF(C82="","","ND2")</f>
        <v>ND2</v>
      </c>
      <c r="F82" s="257" t="str">
        <f t="shared" ref="F82:F87" si="2">IF(C82="","","ND2")</f>
        <v>ND2</v>
      </c>
      <c r="G82" s="257">
        <f t="shared" ref="G82:G87" si="3">IF(C82="","",C82)</f>
        <v>8.4915000000000001E-4</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7.4499999999999998E-6</v>
      </c>
      <c r="D86" s="257" t="str">
        <f t="shared" si="0"/>
        <v>ND2</v>
      </c>
      <c r="E86" s="257" t="str">
        <f t="shared" si="1"/>
        <v>ND2</v>
      </c>
      <c r="F86" s="257" t="str">
        <f t="shared" si="2"/>
        <v>ND2</v>
      </c>
      <c r="G86" s="257">
        <f t="shared" si="3"/>
        <v>7.4499999999999998E-6</v>
      </c>
      <c r="H86" s="24"/>
    </row>
    <row r="87" spans="1:8" outlineLevel="1" x14ac:dyDescent="0.25">
      <c r="A87" s="26" t="s">
        <v>1448</v>
      </c>
      <c r="B87" s="26" t="s">
        <v>2718</v>
      </c>
      <c r="C87" s="257">
        <v>0.99914340999999995</v>
      </c>
      <c r="D87" s="257" t="str">
        <f t="shared" si="0"/>
        <v>ND2</v>
      </c>
      <c r="E87" s="257" t="str">
        <f t="shared" si="1"/>
        <v>ND2</v>
      </c>
      <c r="F87" s="257" t="str">
        <f t="shared" si="2"/>
        <v>ND2</v>
      </c>
      <c r="G87" s="257">
        <f t="shared" si="3"/>
        <v>0.99914340999999995</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8"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25093A-0A9D-4993-A987-EC86AE9F7A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42415-94A7-49B9-B95F-27928E0B75CC}">
  <ds:schemaRefs>
    <ds:schemaRef ds:uri="http://schemas.microsoft.com/sharepoint/v3/contenttype/forms"/>
  </ds:schemaRefs>
</ds:datastoreItem>
</file>

<file path=customXml/itemProps3.xml><?xml version="1.0" encoding="utf-8"?>
<ds:datastoreItem xmlns:ds="http://schemas.openxmlformats.org/officeDocument/2006/customXml" ds:itemID="{EA33887D-2F11-4863-A0F7-3EB86F4A1A5B}">
  <ds:schemaRefs>
    <ds:schemaRef ds:uri="cd14063a-d18e-4dcb-8e91-b87e83e81a5c"/>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purl.org/dc/elements/1.1/"/>
    <ds:schemaRef ds:uri="a9eb1017-d938-41b5-a0ea-c598d0a65ca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2023-02-13T13:27:21Z</dcterms:created>
  <dcterms:modified xsi:type="dcterms:W3CDTF">2025-10-22T13:33:42Z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y fmtid="{D5CDD505-2E9C-101B-9397-08002B2CF9AE}" pid="5" name="MediaServiceImageTags">
    <vt:lpwstr/>
  </property>
  <property fmtid="{D5CDD505-2E9C-101B-9397-08002B2CF9AE}" pid="6" name="MSIP_Label_b0e4137d-3c3f-4cec-9f07-da88235b25cd_Enabled">
    <vt:lpwstr>true</vt:lpwstr>
  </property>
  <property fmtid="{D5CDD505-2E9C-101B-9397-08002B2CF9AE}" pid="7" name="MSIP_Label_b0e4137d-3c3f-4cec-9f07-da88235b25cd_SetDate">
    <vt:lpwstr>2025-10-22T13:32:04Z</vt:lpwstr>
  </property>
  <property fmtid="{D5CDD505-2E9C-101B-9397-08002B2CF9AE}" pid="8" name="MSIP_Label_b0e4137d-3c3f-4cec-9f07-da88235b25cd_Method">
    <vt:lpwstr>Standard</vt:lpwstr>
  </property>
  <property fmtid="{D5CDD505-2E9C-101B-9397-08002B2CF9AE}" pid="9" name="MSIP_Label_b0e4137d-3c3f-4cec-9f07-da88235b25cd_Name">
    <vt:lpwstr>Internal</vt:lpwstr>
  </property>
  <property fmtid="{D5CDD505-2E9C-101B-9397-08002B2CF9AE}" pid="10" name="MSIP_Label_b0e4137d-3c3f-4cec-9f07-da88235b25cd_SiteId">
    <vt:lpwstr>6c57600f-285e-42b1-b384-86c271614b79</vt:lpwstr>
  </property>
  <property fmtid="{D5CDD505-2E9C-101B-9397-08002B2CF9AE}" pid="11" name="MSIP_Label_b0e4137d-3c3f-4cec-9f07-da88235b25cd_ActionId">
    <vt:lpwstr>1d2ae32f-84e2-4aef-879d-3d9a531a3cca</vt:lpwstr>
  </property>
  <property fmtid="{D5CDD505-2E9C-101B-9397-08002B2CF9AE}" pid="12" name="MSIP_Label_b0e4137d-3c3f-4cec-9f07-da88235b25cd_ContentBits">
    <vt:lpwstr>0</vt:lpwstr>
  </property>
</Properties>
</file>