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2/"/>
    </mc:Choice>
  </mc:AlternateContent>
  <xr:revisionPtr revIDLastSave="0" documentId="13_ncr:1_{B09C38D8-A234-4E3D-8066-70BB369F650C}" xr6:coauthVersionLast="47" xr6:coauthVersionMax="47" xr10:uidLastSave="{00000000-0000-0000-0000-000000000000}"/>
  <bookViews>
    <workbookView xWindow="22932" yWindow="-4512" windowWidth="30936" windowHeight="16896" tabRatio="879" firstSheet="3"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D595" i="19"/>
  <c r="G593" i="19" s="1"/>
  <c r="C595" i="19"/>
  <c r="G594" i="19"/>
  <c r="G592" i="19"/>
  <c r="F591" i="19"/>
  <c r="F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G496" i="19"/>
  <c r="G495" i="19"/>
  <c r="F495" i="19"/>
  <c r="G494" i="19"/>
  <c r="F494" i="19"/>
  <c r="G493" i="19"/>
  <c r="F493" i="19"/>
  <c r="G492" i="19"/>
  <c r="F492" i="19"/>
  <c r="G491" i="19"/>
  <c r="F491" i="19"/>
  <c r="G490" i="19"/>
  <c r="F490" i="19"/>
  <c r="G489" i="19"/>
  <c r="F489" i="19"/>
  <c r="G488" i="19"/>
  <c r="F488" i="19"/>
  <c r="F496" i="19" s="1"/>
  <c r="G474" i="19"/>
  <c r="G473" i="19"/>
  <c r="F473" i="19"/>
  <c r="G472" i="19"/>
  <c r="F472" i="19"/>
  <c r="G471" i="19"/>
  <c r="F471" i="19"/>
  <c r="G470" i="19"/>
  <c r="F470" i="19"/>
  <c r="G469" i="19"/>
  <c r="F469" i="19"/>
  <c r="G468" i="19"/>
  <c r="F468" i="19"/>
  <c r="G467" i="19"/>
  <c r="F467" i="19"/>
  <c r="G466" i="19"/>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G381" i="19"/>
  <c r="D381" i="19"/>
  <c r="C381" i="19"/>
  <c r="G380" i="19"/>
  <c r="F380" i="19"/>
  <c r="G379" i="19"/>
  <c r="F379" i="19"/>
  <c r="G378" i="19"/>
  <c r="F378" i="19"/>
  <c r="G377" i="19"/>
  <c r="F377" i="19"/>
  <c r="F381" i="19" s="1"/>
  <c r="G374" i="19"/>
  <c r="D374" i="19"/>
  <c r="C374" i="19"/>
  <c r="G373" i="19"/>
  <c r="F373" i="19"/>
  <c r="G372" i="19"/>
  <c r="F372" i="19"/>
  <c r="G371" i="19"/>
  <c r="F371" i="19"/>
  <c r="G370" i="19"/>
  <c r="F370" i="19"/>
  <c r="G369" i="19"/>
  <c r="F369" i="19"/>
  <c r="G368" i="19"/>
  <c r="F368" i="19"/>
  <c r="G367" i="19"/>
  <c r="F367" i="19"/>
  <c r="F374" i="19" s="1"/>
  <c r="G364" i="19"/>
  <c r="G363" i="19"/>
  <c r="F363" i="19"/>
  <c r="G362" i="19"/>
  <c r="F362" i="19"/>
  <c r="G361" i="19"/>
  <c r="F361" i="19"/>
  <c r="G360" i="19"/>
  <c r="F360" i="19"/>
  <c r="G359" i="19"/>
  <c r="F359" i="19"/>
  <c r="G358" i="19"/>
  <c r="F358" i="19"/>
  <c r="G357" i="19"/>
  <c r="F357" i="19"/>
  <c r="G356" i="19"/>
  <c r="F356" i="19"/>
  <c r="G355" i="19"/>
  <c r="F355" i="19"/>
  <c r="G354" i="19"/>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2" i="19"/>
  <c r="G251" i="19"/>
  <c r="F251" i="19"/>
  <c r="G250" i="19"/>
  <c r="F250" i="19"/>
  <c r="G249" i="19"/>
  <c r="F249" i="19"/>
  <c r="G248" i="19"/>
  <c r="F248" i="19"/>
  <c r="G247" i="19"/>
  <c r="F247" i="19"/>
  <c r="G246" i="19"/>
  <c r="F246" i="19"/>
  <c r="G245" i="19"/>
  <c r="F245" i="19"/>
  <c r="G244" i="19"/>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9" i="19"/>
  <c r="F38" i="19"/>
  <c r="F37" i="19"/>
  <c r="F36" i="19"/>
  <c r="F35" i="19"/>
  <c r="F34" i="19"/>
  <c r="F33" i="19"/>
  <c r="F32" i="19"/>
  <c r="F31" i="19"/>
  <c r="C30" i="19"/>
  <c r="F29" i="19"/>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s="1"/>
  <c r="F40"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577" i="9"/>
  <c r="D577" i="9"/>
  <c r="C577" i="9"/>
  <c r="G576" i="9"/>
  <c r="F576" i="9"/>
  <c r="G575" i="9"/>
  <c r="F575" i="9"/>
  <c r="G574" i="9"/>
  <c r="F574" i="9"/>
  <c r="G573" i="9"/>
  <c r="G577" i="9" s="1"/>
  <c r="F573" i="9"/>
  <c r="F570" i="9"/>
  <c r="D570" i="9"/>
  <c r="C570" i="9"/>
  <c r="G569" i="9"/>
  <c r="F569" i="9"/>
  <c r="G568" i="9"/>
  <c r="F568" i="9"/>
  <c r="G567" i="9"/>
  <c r="F567" i="9"/>
  <c r="G566" i="9"/>
  <c r="F566" i="9"/>
  <c r="G565" i="9"/>
  <c r="F565" i="9"/>
  <c r="G564" i="9"/>
  <c r="F564" i="9"/>
  <c r="G563" i="9"/>
  <c r="F563" i="9"/>
  <c r="G562" i="9"/>
  <c r="F562" i="9"/>
  <c r="G561" i="9"/>
  <c r="F561" i="9"/>
  <c r="G560" i="9"/>
  <c r="G570" i="9" s="1"/>
  <c r="F560" i="9"/>
  <c r="F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481" i="9"/>
  <c r="F480" i="9"/>
  <c r="F479" i="9"/>
  <c r="F478" i="9"/>
  <c r="F477" i="9"/>
  <c r="F476" i="9"/>
  <c r="F475" i="9"/>
  <c r="D475" i="9"/>
  <c r="G481" i="9" s="1"/>
  <c r="C475" i="9"/>
  <c r="G474" i="9"/>
  <c r="F474" i="9"/>
  <c r="G473" i="9"/>
  <c r="F473" i="9"/>
  <c r="G472" i="9"/>
  <c r="F472" i="9"/>
  <c r="G471" i="9"/>
  <c r="F471" i="9"/>
  <c r="G470" i="9"/>
  <c r="F470" i="9"/>
  <c r="G469" i="9"/>
  <c r="F469" i="9"/>
  <c r="G468" i="9"/>
  <c r="F468" i="9"/>
  <c r="G467" i="9"/>
  <c r="G475" i="9" s="1"/>
  <c r="F467" i="9"/>
  <c r="F459" i="9"/>
  <c r="F458" i="9"/>
  <c r="F457" i="9"/>
  <c r="F456" i="9"/>
  <c r="F455" i="9"/>
  <c r="F454" i="9"/>
  <c r="F453" i="9"/>
  <c r="D453" i="9"/>
  <c r="G459" i="9" s="1"/>
  <c r="C453" i="9"/>
  <c r="G452" i="9"/>
  <c r="F452" i="9"/>
  <c r="G451" i="9"/>
  <c r="F451" i="9"/>
  <c r="G450" i="9"/>
  <c r="F450" i="9"/>
  <c r="G449" i="9"/>
  <c r="F449" i="9"/>
  <c r="G448" i="9"/>
  <c r="F448" i="9"/>
  <c r="G447" i="9"/>
  <c r="F447" i="9"/>
  <c r="G446" i="9"/>
  <c r="F446" i="9"/>
  <c r="G445" i="9"/>
  <c r="G453" i="9" s="1"/>
  <c r="F445" i="9"/>
  <c r="F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360" i="9"/>
  <c r="D360" i="9"/>
  <c r="C360" i="9"/>
  <c r="G359" i="9"/>
  <c r="F359" i="9"/>
  <c r="G358" i="9"/>
  <c r="F358" i="9"/>
  <c r="G357" i="9"/>
  <c r="F357" i="9"/>
  <c r="G356" i="9"/>
  <c r="G360" i="9" s="1"/>
  <c r="F356" i="9"/>
  <c r="F353" i="9"/>
  <c r="D353" i="9"/>
  <c r="C353" i="9"/>
  <c r="G352" i="9"/>
  <c r="F352" i="9"/>
  <c r="G351" i="9"/>
  <c r="F351" i="9"/>
  <c r="G350" i="9"/>
  <c r="F350" i="9"/>
  <c r="G349" i="9"/>
  <c r="F349" i="9"/>
  <c r="G348" i="9"/>
  <c r="F348" i="9"/>
  <c r="G347" i="9"/>
  <c r="F347" i="9"/>
  <c r="G346" i="9"/>
  <c r="G353" i="9" s="1"/>
  <c r="F346" i="9"/>
  <c r="F343" i="9"/>
  <c r="D343" i="9"/>
  <c r="C343" i="9"/>
  <c r="G342" i="9"/>
  <c r="F342" i="9"/>
  <c r="G341" i="9"/>
  <c r="F341" i="9"/>
  <c r="G340" i="9"/>
  <c r="F340" i="9"/>
  <c r="G339" i="9"/>
  <c r="F339" i="9"/>
  <c r="G338" i="9"/>
  <c r="F338" i="9"/>
  <c r="G337" i="9"/>
  <c r="F337" i="9"/>
  <c r="G336" i="9"/>
  <c r="F336" i="9"/>
  <c r="G335" i="9"/>
  <c r="F335" i="9"/>
  <c r="G334" i="9"/>
  <c r="F334" i="9"/>
  <c r="G333" i="9"/>
  <c r="G343" i="9" s="1"/>
  <c r="F333" i="9"/>
  <c r="F328" i="9"/>
  <c r="D328" i="9"/>
  <c r="C328" i="9"/>
  <c r="G310" i="9"/>
  <c r="G328" i="9" s="1"/>
  <c r="F310" i="9"/>
  <c r="F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255" i="9"/>
  <c r="F254" i="9"/>
  <c r="F253" i="9"/>
  <c r="F252" i="9"/>
  <c r="F251" i="9"/>
  <c r="F250" i="9"/>
  <c r="F249" i="9"/>
  <c r="D249" i="9"/>
  <c r="G255" i="9" s="1"/>
  <c r="C249" i="9"/>
  <c r="G248" i="9"/>
  <c r="F248" i="9"/>
  <c r="G247" i="9"/>
  <c r="F247" i="9"/>
  <c r="G246" i="9"/>
  <c r="F246" i="9"/>
  <c r="G245" i="9"/>
  <c r="F245" i="9"/>
  <c r="G244" i="9"/>
  <c r="F244" i="9"/>
  <c r="G243" i="9"/>
  <c r="F243" i="9"/>
  <c r="G242" i="9"/>
  <c r="F242" i="9"/>
  <c r="G241" i="9"/>
  <c r="G249" i="9" s="1"/>
  <c r="F241"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17" i="22"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2" i="8"/>
  <c r="F198" i="8"/>
  <c r="F194" i="8"/>
  <c r="F185" i="8"/>
  <c r="F181" i="8"/>
  <c r="C179" i="8"/>
  <c r="F186" i="8" s="1"/>
  <c r="F178" i="8"/>
  <c r="F177" i="8"/>
  <c r="F175" i="8"/>
  <c r="F179" i="8" s="1"/>
  <c r="F174" i="8"/>
  <c r="D167" i="8"/>
  <c r="C167" i="8"/>
  <c r="G166" i="8"/>
  <c r="F166" i="8"/>
  <c r="G165" i="8"/>
  <c r="F165" i="8"/>
  <c r="G164" i="8"/>
  <c r="G167" i="8" s="1"/>
  <c r="F164" i="8"/>
  <c r="F167" i="8" s="1"/>
  <c r="D155" i="8"/>
  <c r="G161"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5"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G105" i="8"/>
  <c r="D105" i="8"/>
  <c r="F104" i="8"/>
  <c r="D104" i="8"/>
  <c r="G103" i="8"/>
  <c r="D103" i="8"/>
  <c r="F102" i="8"/>
  <c r="D102" i="8"/>
  <c r="G101" i="8"/>
  <c r="D101" i="8"/>
  <c r="C100" i="8"/>
  <c r="F99" i="8"/>
  <c r="D99" i="8"/>
  <c r="G98" i="8"/>
  <c r="D98" i="8"/>
  <c r="F97" i="8"/>
  <c r="D97" i="8"/>
  <c r="G96" i="8"/>
  <c r="D96" i="8"/>
  <c r="F95" i="8"/>
  <c r="D95" i="8"/>
  <c r="G94" i="8"/>
  <c r="D94" i="8"/>
  <c r="F93" i="8"/>
  <c r="D93" i="8"/>
  <c r="D100" i="8" s="1"/>
  <c r="G82" i="8"/>
  <c r="D82" i="8"/>
  <c r="D81" i="8"/>
  <c r="G81" i="8" s="1"/>
  <c r="G80" i="8"/>
  <c r="D80" i="8"/>
  <c r="D79" i="8"/>
  <c r="G79" i="8" s="1"/>
  <c r="G78" i="8"/>
  <c r="D78" i="8"/>
  <c r="D77" i="8"/>
  <c r="C77" i="8"/>
  <c r="G76" i="8"/>
  <c r="F76" i="8"/>
  <c r="G75" i="8"/>
  <c r="F75" i="8"/>
  <c r="G74" i="8"/>
  <c r="F74" i="8"/>
  <c r="G73" i="8"/>
  <c r="F73" i="8"/>
  <c r="G72" i="8"/>
  <c r="F72" i="8"/>
  <c r="G71" i="8"/>
  <c r="F71" i="8"/>
  <c r="G70" i="8"/>
  <c r="G77" i="8" s="1"/>
  <c r="F70" i="8"/>
  <c r="F77" i="8" s="1"/>
  <c r="C58" i="8"/>
  <c r="F54" i="8"/>
  <c r="C300" i="8"/>
  <c r="C292" i="8"/>
  <c r="D290" i="8"/>
  <c r="D292" i="8"/>
  <c r="C293" i="8"/>
  <c r="D293" i="8"/>
  <c r="C290" i="8"/>
  <c r="D300" i="8"/>
  <c r="F292" i="8"/>
  <c r="F183" i="8" l="1"/>
  <c r="F187" i="8"/>
  <c r="F196" i="8"/>
  <c r="F200" i="8"/>
  <c r="F204" i="8"/>
  <c r="F212" i="8"/>
  <c r="F193" i="8"/>
  <c r="F207" i="8" s="1"/>
  <c r="F195" i="8"/>
  <c r="F197" i="8"/>
  <c r="F199" i="8"/>
  <c r="F201" i="8"/>
  <c r="F203" i="8"/>
  <c r="F205" i="8"/>
  <c r="F210" i="8"/>
  <c r="F214" i="8"/>
  <c r="F64" i="8"/>
  <c r="F62" i="8"/>
  <c r="F60" i="8"/>
  <c r="F57" i="8"/>
  <c r="F55" i="8"/>
  <c r="F53" i="8"/>
  <c r="F61" i="8"/>
  <c r="F82" i="8"/>
  <c r="F80" i="8"/>
  <c r="F78" i="8"/>
  <c r="F79" i="8"/>
  <c r="F81" i="8"/>
  <c r="G130" i="8"/>
  <c r="G132" i="8"/>
  <c r="G134" i="8"/>
  <c r="G136" i="8"/>
  <c r="G156" i="8"/>
  <c r="G158" i="8"/>
  <c r="G160" i="8"/>
  <c r="G162" i="8"/>
  <c r="F56" i="8"/>
  <c r="F59" i="8"/>
  <c r="F63" i="8"/>
  <c r="G104" i="8"/>
  <c r="G102" i="8"/>
  <c r="G99" i="8"/>
  <c r="G97" i="8"/>
  <c r="G95" i="8"/>
  <c r="G93" i="8"/>
  <c r="G100" i="8" s="1"/>
  <c r="F105" i="8"/>
  <c r="F103" i="8"/>
  <c r="F101" i="8"/>
  <c r="F98" i="8"/>
  <c r="F96" i="8"/>
  <c r="F94" i="8"/>
  <c r="F100" i="8" s="1"/>
  <c r="G131" i="8"/>
  <c r="G133" i="8"/>
  <c r="G157" i="8"/>
  <c r="G159" i="8"/>
  <c r="F208" i="8"/>
  <c r="F16" i="9"/>
  <c r="F18" i="9"/>
  <c r="F20" i="9"/>
  <c r="F22" i="9"/>
  <c r="F24" i="9"/>
  <c r="F26" i="9"/>
  <c r="G228" i="9"/>
  <c r="G229" i="9"/>
  <c r="G230" i="9"/>
  <c r="G231" i="9"/>
  <c r="G232" i="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G16" i="19"/>
  <c r="G17" i="19"/>
  <c r="G18" i="19"/>
  <c r="F130" i="8"/>
  <c r="F131" i="8"/>
  <c r="F132" i="8"/>
  <c r="F133" i="8"/>
  <c r="F134" i="8"/>
  <c r="F135" i="8"/>
  <c r="F156" i="8"/>
  <c r="F157" i="8"/>
  <c r="F158" i="8"/>
  <c r="F159" i="8"/>
  <c r="F160" i="8"/>
  <c r="F161" i="8"/>
  <c r="F180" i="8"/>
  <c r="F182" i="8"/>
  <c r="F184" i="8"/>
  <c r="F209" i="8"/>
  <c r="F211" i="8"/>
  <c r="F213" i="8"/>
  <c r="F12" i="9"/>
  <c r="F15" i="9" s="1"/>
  <c r="F14" i="9"/>
  <c r="F17" i="9"/>
  <c r="F19" i="9"/>
  <c r="F21" i="9"/>
  <c r="F23" i="9"/>
  <c r="F25" i="9"/>
  <c r="F228" i="9"/>
  <c r="F229" i="9"/>
  <c r="F230" i="9"/>
  <c r="F231" i="9"/>
  <c r="F232" i="9"/>
  <c r="F39" i="10"/>
  <c r="F42" i="10" s="1"/>
  <c r="F16" i="19"/>
  <c r="F17" i="19"/>
  <c r="F18" i="19"/>
  <c r="G591" i="19"/>
  <c r="G595" i="19" s="1"/>
  <c r="F58" i="8" l="1"/>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<sst xmlns="http://schemas.openxmlformats.org/spreadsheetml/2006/main" count="3702" uniqueCount="2676">
  <si>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</si>
  <si>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</si>
  <si>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</si>
  <si>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</si>
  <si>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</si>
  <si>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</si>
  <si>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</si>
  <si>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</si>
  <si>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</si>
  <si>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</si>
  <si>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</si>
  <si>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</si>
  <si>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</si>
  <si>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</si>
  <si>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</si>
  <si>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</si>
  <si>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</si>
  <si>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</si>
  <si>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</si>
  <si>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</si>
  <si>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</si>
  <si>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</si>
  <si>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</si>
  <si>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</si>
  <si>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</si>
  <si>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</si>
  <si>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</si>
  <si>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</si>
  <si>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</si>
  <si>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</si>
  <si>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</si>
  <si>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</si>
  <si>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</si>
  <si>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</si>
  <si>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</si>
  <si>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</si>
  <si>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</si>
  <si>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</si>
  <si>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</si>
  <si>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</si>
  <si>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</si>
  <si>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</si>
  <si>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</si>
  <si>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</si>
  <si>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</si>
  <si>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</si>
  <si>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</si>
  <si>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</si>
  <si>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</si>
  <si>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</si>
  <si>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</si>
  <si>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</si>
  <si>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</si>
  <si>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</si>
  <si>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</si>
  <si>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</si>
  <si>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</si>
  <si>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</si>
  <si>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</si>
  <si>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</si>
  <si>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</si>
  <si>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</si>
  <si>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</si>
  <si>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</si>
  <si>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</si>
  <si>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</si>
  <si>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</si>
  <si>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</si>
  <si>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</si>
  <si>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</si>
  <si>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</si>
  <si>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</si>
  <si>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</si>
  <si>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</si>
  <si>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</si>
  <si>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</si>
  <si>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</si>
  <si>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</si>
  <si>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</si>
  <si>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</si>
  <si>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</si>
  <si>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</si>
  <si>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</si>
  <si>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</si>
  <si>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</si>
  <si>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</si>
  <si>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</si>
  <si>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</si>
  <si>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</si>
  <si>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</si>
  <si>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</si>
  <si>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</si>
  <si>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</si>
  <si>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</si>
  <si>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</si>
  <si>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</si>
  <si>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</si>
  <si>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</si>
  <si>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</si>
  <si>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</si>
  <si>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</si>
  <si>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</si>
  <si>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</si>
  <si>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</si>
  <si>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</si>
  <si>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</si>
  <si>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</si>
  <si>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</si>
  <si>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</si>
  <si>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</si>
  <si>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</si>
  <si>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</si>
  <si>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</si>
  <si>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</si>
  <si>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</si>
  <si>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</si>
  <si>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</si>
  <si>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</si>
  <si>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</si>
  <si>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</si>
  <si>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</si>
  <si>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</si>
  <si>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</si>
  <si>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</si>
  <si>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</si>
  <si>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</si>
  <si>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</si>
  <si>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</si>
  <si>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</si>
  <si>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</si>
  <si>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</si>
  <si>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</si>
  <si>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</si>
  <si>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</si>
  <si>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</si>
  <si>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</si>
  <si>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</si>
  <si>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</si>
  <si>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</si>
  <si>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</si>
  <si>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</si>
  <si>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</si>
  <si>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</si>
  <si>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</si>
  <si>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</si>
  <si>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</si>
  <si>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</si>
  <si>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</si>
  <si>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</si>
  <si>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</si>
  <si>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</si>
  <si>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</si>
  <si>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</si>
  <si>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</si>
  <si>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</si>
  <si>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</si>
  <si>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</si>
  <si>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</si>
  <si>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</si>
  <si>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</si>
  <si>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</si>
  <si>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</si>
  <si>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</si>
  <si>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</si>
  <si>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</si>
  <si>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</si>
  <si>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</si>
  <si>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</si>
  <si>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</si>
  <si>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</si>
  <si>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</si>
  <si>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</si>
  <si>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</si>
  <si>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</si>
  <si>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</si>
  <si>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</si>
  <si>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</si>
  <si>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</si>
  <si>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</si>
  <si>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</si>
  <si>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</si>
  <si>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</si>
  <si>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</si>
  <si>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</si>
  <si>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</si>
  <si>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</si>
  <si>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</si>
  <si>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</si>
  <si>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</si>
  <si>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</si>
  <si>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</si>
  <si>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</si>
  <si>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</si>
  <si>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</si>
  <si>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</si>
  <si>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</si>
  <si>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</si>
  <si>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</si>
  <si>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</si>
  <si>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</si>
  <si>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</si>
  <si>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</si>
  <si>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</si>
  <si>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</si>
  <si>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</si>
  <si>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</si>
  <si>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</si>
  <si>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</si>
  <si>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</si>
  <si>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</si>
  <si>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</si>
  <si>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</si>
  <si>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</si>
  <si>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</si>
  <si>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</si>
  <si>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</si>
  <si>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</si>
  <si>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</si>
  <si>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</si>
  <si>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</si>
  <si>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</si>
  <si>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</si>
  <si>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</si>
  <si>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</si>
  <si>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</si>
  <si>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</si>
  <si>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</si>
  <si>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</si>
  <si>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</si>
  <si>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</si>
  <si>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</si>
  <si>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</si>
  <si>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</si>
  <si>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</si>
  <si>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</si>
  <si>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</si>
  <si>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</si>
  <si>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</si>
  <si>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</si>
  <si>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</si>
  <si>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</si>
  <si>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</si>
  <si>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</si>
  <si>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</si>
  <si>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</si>
  <si>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</si>
  <si>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</si>
  <si>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</si>
  <si>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</si>
  <si>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</si>
  <si>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</si>
  <si>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</si>
  <si>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</si>
  <si>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</si>
  <si>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</si>
  <si>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</si>
  <si>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</si>
  <si>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</si>
  <si>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</si>
  <si>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</si>
  <si>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</si>
  <si>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</si>
  <si>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</si>
  <si>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</si>
  <si>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</si>
  <si>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</si>
  <si>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</si>
  <si>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</si>
  <si>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</si>
  <si>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</si>
  <si>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</si>
  <si>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</si>
  <si>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</si>
  <si>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</si>
  <si>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</si>
  <si>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</si>
  <si>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</si>
  <si>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</si>
  <si>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</si>
  <si>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</si>
  <si>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</si>
  <si>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</si>
  <si>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</si>
  <si>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</si>
  <si>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</si>
  <si>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</si>
  <si>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</si>
  <si>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</si>
  <si>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</si>
  <si>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</si>
  <si>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</si>
  <si>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</si>
  <si>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</si>
  <si>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</si>
  <si>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</si>
  <si>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</si>
  <si>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</si>
  <si>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</si>
  <si>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</si>
  <si>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</si>
  <si>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</si>
  <si>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</si>
  <si>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</si>
  <si>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</si>
  <si>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</si>
  <si>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</si>
  <si>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</si>
  <si>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</si>
  <si>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</si>
  <si>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</si>
  <si>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</si>
  <si>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</si>
  <si>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</si>
  <si>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</si>
  <si>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</si>
  <si>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</si>
  <si>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</si>
  <si>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</si>
  <si>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</si>
  <si>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</si>
  <si>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</si>
  <si>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</si>
  <si>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</si>
  <si>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</si>
  <si>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</si>
  <si>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</si>
  <si>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</si>
  <si>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</si>
  <si>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</si>
  <si>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</si>
  <si>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</si>
  <si>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</si>
  <si>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</si>
  <si>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</si>
  <si>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</si>
  <si>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</si>
  <si>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</si>
  <si>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</si>
  <si>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</si>
  <si>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</si>
  <si>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</si>
  <si>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</si>
  <si>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</si>
  <si>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</si>
  <si>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</si>
  <si>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</si>
  <si>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</si>
  <si>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</si>
  <si>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</si>
  <si>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</si>
  <si>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</si>
  <si>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</si>
  <si>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</si>
  <si>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</si>
  <si>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</si>
  <si>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</si>
  <si>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</si>
  <si>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</si>
  <si>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</si>
  <si>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</si>
  <si>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</si>
  <si>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</si>
  <si>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</si>
  <si>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</si>
  <si>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</si>
  <si>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</si>
  <si>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</si>
  <si>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</si>
  <si>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</si>
  <si>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</si>
  <si>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</si>
  <si>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</si>
  <si>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</si>
  <si>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</si>
  <si>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</si>
  <si>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</si>
  <si>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</si>
  <si>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</si>
  <si>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</si>
  <si>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</si>
  <si>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</si>
  <si>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</si>
  <si>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</si>
  <si>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</si>
  <si>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</si>
  <si>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</si>
  <si>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</si>
  <si>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</si>
  <si>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</si>
  <si>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</si>
  <si>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</si>
  <si>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</si>
  <si>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</si>
  <si>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</si>
  <si>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</si>
  <si>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</si>
  <si>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</si>
  <si>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</si>
  <si>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</si>
  <si>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</si>
  <si>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</si>
  <si>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</si>
  <si>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</si>
  <si>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</si>
  <si>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</si>
  <si>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</si>
  <si>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</si>
  <si>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</si>
  <si>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</si>
  <si>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</si>
  <si>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</si>
  <si>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</si>
  <si>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</si>
  <si>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</si>
  <si>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</si>
  <si>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</si>
  <si>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</si>
  <si>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</si>
  <si>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</si>
  <si>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</si>
  <si>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</si>
  <si>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</si>
  <si>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</si>
  <si>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</si>
  <si>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</si>
  <si>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</si>
  <si>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</si>
  <si>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</si>
  <si>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</si>
  <si>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</si>
  <si>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</si>
  <si>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</si>
  <si>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</si>
  <si>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</si>
  <si>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</si>
  <si>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</si>
  <si>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</si>
  <si>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</si>
  <si>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</si>
  <si>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</si>
  <si>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</si>
  <si>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</si>
  <si>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</si>
  <si>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</si>
  <si>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</si>
  <si>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</si>
  <si>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</si>
  <si>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</si>
  <si>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</si>
  <si>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</si>
  <si>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</si>
  <si>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</si>
  <si>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</si>
  <si>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</si>
  <si>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</si>
  <si>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</si>
  <si>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</si>
  <si>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</si>
  <si>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</si>
  <si>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</si>
  <si>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</si>
  <si>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</si>
  <si>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</si>
  <si>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</si>
  <si>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</si>
  <si>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</si>
  <si>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</si>
  <si>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</si>
  <si>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</si>
  <si>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</si>
  <si>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</si>
  <si>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</si>
  <si>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</si>
  <si>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</si>
  <si>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</si>
  <si>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</si>
  <si>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</si>
  <si>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</si>
  <si>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</si>
  <si>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</si>
  <si>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</si>
  <si>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</si>
  <si>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</si>
  <si>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</si>
  <si>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</si>
  <si>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</si>
  <si>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</si>
  <si>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</si>
  <si>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</si>
  <si>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</si>
  <si>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</si>
  <si>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</si>
  <si>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</si>
  <si>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</si>
  <si>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</si>
  <si>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</si>
  <si>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</si>
  <si>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</si>
  <si>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</si>
  <si>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</si>
  <si>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</si>
  <si>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</si>
  <si>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</si>
  <si>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</si>
  <si>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</si>
  <si>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</si>
  <si>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</si>
  <si>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</si>
  <si>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</si>
  <si>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</si>
  <si>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</si>
  <si>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</si>
  <si>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</si>
  <si>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</si>
  <si>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</si>
  <si>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</si>
  <si>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</si>
  <si>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</si>
  <si>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</si>
  <si>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</si>
  <si>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</si>
  <si>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</si>
  <si>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</si>
  <si>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</si>
  <si>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</si>
  <si>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</si>
  <si>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</si>
  <si>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</si>
  <si>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</si>
  <si>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</si>
  <si>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</si>
  <si>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</si>
  <si>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</si>
  <si>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</si>
  <si>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</si>
  <si>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</si>
  <si>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</si>
  <si>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</si>
  <si>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</si>
  <si>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</si>
  <si>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</si>
  <si>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</si>
  <si>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</si>
  <si>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</si>
  <si>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</si>
  <si>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</si>
  <si>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</si>
  <si>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</si>
  <si>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</si>
  <si>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</si>
  <si>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</si>
  <si>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</si>
  <si>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</si>
  <si>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</si>
  <si>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</si>
  <si>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</si>
  <si>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</si>
  <si>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</si>
  <si>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</si>
  <si>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</si>
  <si>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</si>
  <si>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</si>
  <si>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</si>
  <si>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</si>
  <si>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</si>
  <si>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</si>
  <si>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</si>
  <si>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</si>
  <si>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</si>
  <si>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</si>
  <si>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</si>
  <si>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</si>
  <si>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</si>
  <si>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</si>
  <si>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</si>
  <si>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</si>
  <si>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</si>
  <si>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</si>
  <si>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</si>
  <si>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</si>
  <si>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</si>
  <si>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</si>
  <si>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</si>
  <si>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</si>
  <si>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</si>
  <si>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</si>
  <si>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</si>
  <si>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</si>
  <si>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</si>
  <si>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</si>
  <si>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</si>
  <si>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</si>
  <si>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</si>
  <si>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</si>
  <si>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</si>
  <si>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</si>
  <si>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</si>
  <si>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</si>
  <si>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</si>
  <si>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</si>
  <si>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</si>
  <si>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</si>
  <si>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</si>
  <si>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</si>
  <si>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</si>
  <si>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</si>
  <si>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</si>
  <si>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</si>
  <si>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</si>
  <si>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</si>
  <si>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</si>
  <si>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</si>
  <si>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</si>
  <si>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</si>
  <si>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</si>
  <si>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</si>
  <si>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</si>
  <si>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</si>
  <si>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</si>
  <si>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</si>
  <si>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</si>
  <si>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</si>
  <si>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</si>
  <si>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</si>
  <si>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</si>
  <si>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</si>
  <si>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</si>
  <si>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</si>
  <si>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</si>
  <si>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</si>
  <si>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</si>
  <si>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</si>
  <si>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</si>
  <si>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</si>
  <si>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</si>
  <si>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</si>
  <si>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</si>
  <si>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</si>
  <si>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</si>
  <si>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</si>
  <si>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</si>
  <si>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</si>
  <si>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</si>
  <si>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</si>
  <si>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</si>
  <si>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</si>
  <si>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</si>
  <si>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</si>
  <si>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</si>
  <si>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</si>
  <si>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</si>
  <si>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</si>
  <si>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</si>
  <si>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</si>
  <si>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</si>
  <si>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</si>
  <si>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</si>
  <si>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</si>
  <si>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</si>
  <si>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</si>
  <si>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</si>
  <si>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</si>
  <si>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</si>
  <si>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</si>
  <si>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</si>
  <si>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</si>
  <si>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</si>
  <si>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</si>
  <si>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</si>
  <si>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</si>
  <si>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</si>
  <si>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</si>
  <si>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</si>
  <si>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</si>
  <si>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</si>
  <si>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</si>
  <si>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</si>
  <si>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</si>
  <si>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</si>
  <si>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</si>
  <si>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</si>
  <si>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</si>
  <si>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</si>
  <si>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</si>
  <si>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</si>
  <si>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</si>
  <si>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</si>
  <si>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</si>
  <si>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</si>
  <si>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</si>
  <si>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</si>
  <si>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</si>
  <si>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</si>
  <si>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</si>
  <si>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</si>
  <si>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</si>
  <si>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</si>
  <si>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</si>
  <si>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</si>
  <si>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</si>
  <si>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</si>
  <si>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</si>
  <si>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</si>
  <si>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</si>
  <si>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</si>
  <si>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</si>
  <si>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</si>
  <si>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</si>
  <si>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</si>
  <si>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</si>
  <si>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</si>
  <si>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</si>
  <si>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</si>
  <si>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</si>
  <si>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</si>
  <si>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</si>
  <si>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</si>
  <si>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</si>
  <si>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</si>
  <si>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</si>
  <si>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</si>
  <si>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</si>
  <si>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</si>
  <si>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</si>
  <si>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</si>
  <si>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</si>
  <si>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</si>
  <si>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</si>
  <si>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</si>
  <si>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</si>
  <si>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</si>
  <si>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</si>
  <si>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</si>
  <si>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</si>
  <si>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</si>
  <si>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</si>
  <si>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</si>
  <si>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</si>
  <si>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</si>
  <si>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</si>
  <si>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</si>
  <si>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</si>
  <si>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</si>
  <si>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</si>
  <si>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</si>
  <si>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</si>
  <si>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</si>
  <si>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</si>
  <si>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</si>
  <si>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</si>
  <si>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</si>
  <si>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</si>
  <si>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</si>
  <si>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</si>
  <si>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</si>
  <si>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</si>
  <si>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</si>
  <si>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</si>
  <si>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</si>
  <si>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</si>
  <si>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</si>
  <si>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</si>
  <si>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</si>
  <si>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</si>
  <si>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</si>
  <si>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</si>
  <si>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</si>
  <si>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</si>
  <si>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</si>
  <si>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</si>
  <si>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</si>
  <si>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</si>
  <si>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</si>
  <si>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</si>
  <si>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</si>
  <si>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</si>
  <si>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</si>
  <si>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</si>
  <si>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</si>
  <si>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</si>
  <si>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</si>
  <si>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</si>
  <si>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</si>
  <si>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</si>
  <si>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</si>
  <si>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</si>
  <si>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</si>
  <si>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</si>
  <si>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</si>
  <si>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</si>
  <si>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</si>
  <si>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</si>
  <si>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</si>
  <si>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</si>
  <si>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</si>
  <si>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</si>
  <si>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</si>
  <si>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</si>
  <si>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</si>
  <si>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</si>
  <si>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</si>
  <si>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</si>
  <si>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</si>
  <si>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</si>
  <si>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</si>
  <si>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</si>
  <si>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</si>
  <si>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</si>
  <si>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</si>
  <si>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</si>
  <si>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</si>
  <si>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</si>
  <si>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</si>
  <si>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</si>
  <si>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</si>
  <si>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</si>
  <si>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</si>
  <si>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</si>
  <si>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</si>
  <si>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</si>
  <si>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</si>
  <si>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</si>
  <si>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</si>
  <si>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</si>
  <si>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</si>
  <si>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</si>
  <si>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</si>
  <si>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</si>
  <si>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</si>
  <si>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</si>
  <si>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</si>
  <si>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</si>
  <si>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</si>
  <si>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</si>
  <si>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</si>
  <si>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</si>
  <si>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</si>
  <si>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</si>
  <si>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</si>
  <si>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</si>
  <si>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</si>
  <si>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</si>
  <si>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</si>
  <si>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</si>
  <si>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</si>
  <si>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</si>
  <si>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</si>
  <si>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</si>
  <si>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</si>
  <si>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</si>
  <si>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</si>
  <si>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</si>
  <si>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</si>
  <si>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</si>
  <si>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</si>
  <si>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</si>
  <si>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</si>
  <si>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</si>
  <si>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</si>
  <si>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</si>
  <si>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</si>
  <si>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</si>
  <si>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</si>
  <si>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</si>
  <si>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</si>
  <si>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</si>
  <si>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</si>
  <si>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</si>
  <si>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</si>
  <si>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</si>
  <si>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</si>
  <si>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</si>
  <si>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</si>
  <si>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</si>
  <si>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</si>
  <si>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</si>
  <si>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</si>
  <si>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</si>
  <si>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</si>
  <si>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</si>
  <si>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</si>
  <si>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</si>
  <si>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</si>
  <si>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</si>
  <si>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</si>
  <si>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</si>
  <si>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</si>
  <si>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</si>
  <si>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</si>
  <si>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</si>
  <si>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</si>
  <si>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</si>
  <si>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</si>
  <si>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</si>
  <si>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</si>
  <si>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</si>
  <si>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</si>
  <si>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</si>
  <si>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</si>
  <si>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</si>
  <si>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</si>
  <si>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</si>
  <si>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</si>
  <si>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</si>
  <si>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</si>
  <si>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</si>
  <si>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</si>
  <si>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</si>
  <si>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</si>
  <si>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</si>
  <si>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</si>
  <si>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</si>
  <si>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</si>
  <si>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</si>
  <si>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</si>
  <si>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</si>
  <si>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</si>
  <si>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</si>
  <si>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</si>
  <si>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</si>
  <si>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</si>
  <si>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</si>
  <si>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</si>
  <si>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</si>
  <si>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</si>
  <si>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</si>
  <si>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</si>
  <si>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</si>
  <si>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</si>
  <si>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</si>
  <si>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</si>
  <si>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</si>
  <si>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</si>
  <si>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</si>
  <si>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</si>
  <si>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</si>
  <si>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</si>
  <si>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</si>
  <si>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</si>
  <si>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</si>
  <si>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</si>
  <si>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</si>
  <si>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</si>
  <si>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</si>
  <si>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</si>
  <si>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</si>
  <si>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</si>
  <si>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</si>
  <si>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</si>
  <si>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</si>
  <si>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</si>
  <si>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</si>
  <si>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</si>
  <si>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</si>
  <si>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</si>
  <si>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</si>
  <si>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</si>
  <si>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</si>
  <si>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</si>
  <si>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</si>
  <si>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</si>
  <si>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</si>
  <si>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</si>
  <si>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</si>
  <si>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</si>
  <si>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</si>
  <si>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</si>
  <si>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</si>
  <si>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</si>
  <si>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</si>
  <si>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</si>
  <si>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</si>
  <si>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</si>
  <si>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</si>
  <si>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</si>
  <si>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</si>
  <si>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</si>
  <si>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</si>
  <si>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</si>
  <si>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</si>
  <si>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</si>
  <si>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</si>
  <si>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</si>
  <si>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</si>
  <si>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</si>
  <si>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</si>
  <si>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</si>
  <si>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</si>
  <si>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</si>
  <si>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</si>
  <si>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</si>
  <si>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</si>
  <si>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</si>
  <si>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</si>
  <si>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</si>
  <si>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</si>
  <si>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</si>
  <si>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</si>
  <si>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</si>
  <si>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</si>
  <si>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</si>
  <si>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</si>
  <si>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</si>
  <si>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</si>
  <si>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</si>
  <si>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</si>
  <si>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</si>
  <si>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</si>
  <si>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</si>
  <si>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</si>
  <si>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</si>
  <si>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</si>
  <si>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</si>
  <si>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</si>
  <si>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</si>
  <si>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</si>
  <si>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</si>
  <si>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</si>
  <si>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</si>
  <si>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</si>
  <si>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</si>
  <si>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</si>
  <si>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</si>
  <si>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</si>
  <si>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</si>
  <si>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</si>
  <si>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</si>
  <si>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</si>
  <si>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</si>
  <si>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</si>
  <si>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</si>
  <si>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</si>
  <si>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</si>
  <si>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</si>
  <si>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</si>
  <si>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</si>
  <si>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</si>
  <si>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</si>
  <si>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</si>
  <si>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</si>
  <si>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</si>
  <si>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</si>
  <si>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</si>
  <si>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</si>
  <si>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</si>
  <si>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</si>
  <si>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</si>
  <si>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</si>
  <si>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</si>
  <si>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</si>
  <si>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</si>
  <si>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</si>
  <si>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</si>
  <si>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</si>
  <si>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</si>
  <si>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</si>
  <si>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</si>
  <si>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</si>
  <si>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</si>
  <si>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</si>
  <si>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</si>
  <si>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</si>
  <si>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</si>
  <si>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</si>
  <si>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</si>
  <si>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</si>
  <si>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</si>
  <si>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</si>
  <si>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</si>
  <si>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</si>
  <si>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</si>
  <si>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</si>
  <si>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</si>
  <si>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</si>
  <si>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</si>
  <si>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</si>
  <si>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</si>
  <si>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</si>
  <si>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</si>
  <si>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</si>
  <si>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</si>
  <si>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</si>
  <si>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</si>
  <si>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</si>
  <si>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</si>
  <si>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</si>
  <si>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</si>
  <si>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</si>
  <si>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</si>
  <si>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</si>
  <si>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</si>
  <si>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</si>
  <si>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</si>
  <si>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</si>
  <si>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</si>
  <si>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</si>
  <si>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</si>
  <si>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</si>
  <si>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</si>
  <si>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</si>
  <si>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</si>
  <si>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</si>
  <si>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</si>
  <si>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</si>
  <si>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</si>
  <si>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</si>
  <si>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</si>
  <si>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</si>
  <si>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</si>
  <si>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</si>
  <si>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</si>
  <si>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</si>
  <si>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</si>
  <si>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</si>
  <si>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</si>
  <si>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</si>
  <si>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</si>
  <si>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</si>
  <si>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</si>
  <si>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</si>
  <si>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</si>
  <si>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</si>
  <si>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</si>
  <si>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</si>
  <si>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</si>
  <si>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</si>
  <si>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</si>
  <si>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</si>
  <si>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</si>
  <si>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</si>
  <si>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</si>
  <si>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</si>
  <si>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</si>
  <si>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</si>
  <si>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</si>
  <si>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</si>
  <si>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</si>
  <si>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</si>
  <si>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</si>
  <si>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</si>
  <si>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</si>
  <si>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</si>
  <si>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</si>
  <si>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</si>
  <si>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</si>
  <si>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</si>
  <si>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</si>
  <si>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</si>
  <si>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</si>
  <si>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</si>
  <si>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</si>
  <si>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</si>
  <si>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</si>
  <si>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</si>
  <si>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</si>
  <si>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</si>
  <si>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</si>
  <si>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</si>
  <si>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</si>
  <si>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</si>
  <si>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</si>
  <si>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</si>
  <si>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</si>
  <si>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</si>
  <si>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</si>
  <si>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</si>
  <si>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</si>
  <si>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</si>
  <si>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</si>
  <si>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</si>
  <si>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</si>
  <si>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</si>
  <si>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</si>
  <si>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</si>
  <si>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</si>
  <si>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</si>
  <si>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</si>
  <si>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</si>
  <si>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</si>
  <si>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</si>
  <si>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</si>
  <si>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</si>
  <si>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</si>
  <si>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</si>
  <si>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</si>
  <si>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</si>
  <si>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</si>
  <si>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</si>
  <si>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</si>
  <si>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</si>
  <si>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</si>
  <si>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</si>
  <si>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</si>
  <si>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</si>
  <si>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</si>
  <si>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</si>
  <si>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</si>
  <si>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</si>
  <si>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</si>
  <si>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</si>
  <si>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</si>
  <si>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</si>
  <si>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</si>
  <si>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</si>
  <si>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</si>
  <si>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</si>
  <si>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</si>
  <si>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</si>
  <si>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</si>
  <si>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</si>
  <si>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</si>
  <si>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</si>
  <si>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</si>
  <si>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</si>
  <si>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</si>
  <si>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</si>
  <si>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</si>
  <si>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</si>
  <si>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</si>
  <si>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</si>
  <si>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</si>
  <si>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</si>
  <si>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</si>
  <si>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</si>
  <si>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</si>
  <si>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</si>
  <si>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</si>
  <si>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</si>
  <si>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</si>
  <si>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</si>
  <si>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</si>
  <si>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</si>
  <si>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</si>
  <si>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</si>
  <si>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</si>
  <si>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</si>
  <si>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</si>
  <si>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</si>
  <si>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</si>
  <si>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</si>
  <si>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</si>
  <si>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</si>
  <si>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</si>
  <si>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</si>
  <si>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</si>
  <si>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</si>
  <si>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</si>
  <si>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</si>
  <si>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</si>
  <si>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</si>
  <si>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</si>
  <si>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</si>
  <si>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</si>
  <si>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</si>
  <si>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</si>
  <si>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</si>
  <si>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</si>
  <si>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</si>
  <si>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</si>
  <si>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</si>
  <si>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</si>
  <si>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</si>
  <si>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</si>
  <si>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</si>
  <si>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</si>
  <si>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</si>
  <si>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</si>
  <si>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</si>
  <si>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</si>
  <si>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</si>
  <si>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</si>
  <si>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</si>
  <si>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</si>
  <si>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</si>
  <si>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</si>
  <si>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</si>
  <si>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</si>
  <si>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</si>
  <si>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</si>
  <si>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</si>
  <si>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</si>
  <si>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</si>
  <si>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</si>
  <si>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</si>
  <si>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</si>
  <si>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</si>
  <si>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</si>
  <si>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</si>
  <si>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</si>
  <si>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</si>
  <si>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</si>
  <si>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</si>
  <si>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</si>
  <si>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</si>
  <si>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</si>
  <si>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</si>
  <si>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</si>
  <si>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</si>
  <si>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</si>
  <si>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</si>
  <si>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</si>
  <si>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</si>
  <si>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</si>
  <si>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</si>
  <si>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</si>
  <si>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</si>
  <si>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</si>
  <si>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</si>
  <si>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</si>
  <si>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</si>
  <si>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</si>
  <si>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</si>
  <si>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</si>
  <si>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</si>
  <si>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</si>
  <si>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</si>
  <si>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</si>
  <si>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</si>
  <si>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</si>
  <si>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</si>
  <si>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</si>
  <si>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</si>
  <si>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</si>
  <si>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</si>
  <si>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</si>
  <si>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</si>
  <si>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</si>
  <si>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</si>
  <si>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</si>
  <si>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</si>
  <si>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</si>
  <si>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</si>
  <si>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</si>
  <si>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</si>
  <si>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</si>
  <si>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</si>
  <si>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</si>
  <si>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</si>
  <si>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</si>
  <si>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</si>
  <si>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</si>
  <si>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</si>
  <si>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</si>
  <si>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</si>
  <si>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</si>
  <si>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</si>
  <si>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</si>
  <si>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</si>
  <si>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</si>
  <si>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</si>
  <si>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</si>
  <si>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</si>
  <si>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</si>
  <si>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</si>
  <si>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</si>
  <si>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</si>
  <si>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</si>
  <si>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</si>
  <si>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</si>
  <si>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</si>
  <si>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</si>
  <si>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</si>
  <si>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</si>
  <si>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</si>
  <si>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</si>
  <si>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</si>
  <si>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</si>
  <si>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</si>
  <si>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</si>
  <si>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</si>
  <si>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</si>
  <si>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</si>
  <si>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</si>
  <si>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</si>
  <si>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</si>
  <si>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</si>
  <si>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</si>
  <si>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</si>
  <si>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</si>
  <si>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</si>
  <si>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</si>
  <si>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</si>
  <si>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</si>
  <si>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</si>
  <si>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</si>
  <si>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</si>
  <si>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</si>
  <si>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</si>
  <si>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</si>
  <si>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</si>
  <si>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</si>
  <si>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</si>
  <si>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</si>
  <si>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</si>
  <si>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</si>
  <si>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</si>
  <si>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</si>
  <si>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</si>
  <si>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</si>
  <si>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</si>
  <si>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</si>
  <si>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</si>
  <si>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</si>
  <si>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</si>
  <si>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</si>
  <si>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</si>
  <si>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</si>
  <si>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</si>
  <si>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</si>
  <si>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</si>
  <si>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</si>
  <si>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</si>
  <si>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</si>
  <si>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</si>
  <si>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</si>
  <si>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</si>
  <si>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</si>
  <si>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</si>
  <si>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</si>
  <si>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</si>
  <si>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</si>
  <si>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</si>
  <si>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</si>
  <si>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</si>
  <si>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</si>
  <si>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</si>
  <si>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</si>
  <si>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</si>
  <si>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</si>
  <si>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</si>
  <si>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</si>
  <si>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</si>
  <si>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</si>
  <si>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</si>
  <si>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</si>
  <si>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</si>
  <si>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</si>
  <si>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</si>
  <si>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</si>
  <si>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</si>
  <si>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</si>
  <si>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</si>
  <si>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</si>
  <si>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</si>
  <si>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</si>
  <si>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</si>
  <si>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</si>
  <si>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</si>
  <si>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</si>
  <si>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</si>
  <si>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</si>
  <si>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</si>
  <si>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</si>
  <si>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</si>
  <si>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</si>
  <si>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</si>
  <si>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</si>
  <si>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</si>
  <si>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</si>
  <si>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</si>
  <si>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</si>
  <si>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</si>
  <si>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</si>
  <si>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</si>
  <si>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</si>
  <si>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</si>
  <si>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</si>
  <si>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</si>
  <si>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</si>
  <si>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</si>
  <si>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</si>
  <si>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</si>
  <si>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</si>
  <si>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</si>
  <si>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</si>
  <si>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</si>
  <si>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</si>
  <si>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</si>
  <si>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</si>
  <si>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</si>
  <si>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</si>
  <si>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</si>
  <si>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</si>
  <si>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</si>
  <si>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</si>
  <si>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</si>
  <si>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</si>
  <si>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</si>
  <si>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</si>
  <si>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</si>
  <si>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</si>
  <si>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</si>
  <si>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</si>
  <si>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</si>
  <si>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</si>
  <si>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</si>
  <si>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</si>
  <si>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</si>
  <si>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</si>
  <si>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</si>
  <si>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</si>
  <si>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</si>
  <si>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</si>
  <si>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</si>
  <si>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</si>
  <si>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</si>
  <si>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</si>
  <si>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</si>
  <si>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</si>
  <si>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</si>
  <si>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</si>
  <si>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</si>
  <si>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</si>
  <si>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</si>
  <si>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</si>
  <si>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</si>
  <si>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</si>
  <si>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</si>
  <si>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</si>
  <si>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</si>
  <si>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</si>
  <si>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</si>
  <si>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</si>
  <si>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</si>
  <si>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</si>
  <si>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</si>
  <si>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</si>
  <si>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</si>
  <si>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</si>
  <si>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</si>
  <si>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</si>
  <si>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</si>
  <si>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</si>
  <si>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</si>
  <si>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</si>
  <si>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</si>
  <si>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</si>
  <si>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</si>
  <si>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</si>
  <si>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</si>
  <si>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</si>
  <si>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</si>
  <si>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</si>
  <si>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</si>
  <si>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</si>
  <si>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</si>
  <si>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</si>
  <si>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</si>
  <si>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</si>
  <si>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</si>
  <si>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</si>
  <si>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</si>
  <si>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</si>
  <si>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</si>
  <si>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</si>
  <si>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</si>
  <si>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</si>
  <si>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</si>
  <si>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</si>
  <si>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</si>
  <si>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</si>
  <si>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</si>
  <si>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</si>
  <si>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</si>
  <si>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</si>
  <si>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</si>
  <si>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</si>
  <si>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</si>
  <si>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</si>
  <si>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</si>
  <si>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</si>
  <si>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</si>
  <si>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</si>
  <si>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</si>
  <si>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</si>
  <si>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</si>
  <si>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</si>
  <si>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</si>
  <si>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</si>
  <si>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</si>
  <si>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</si>
  <si>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</si>
  <si>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</si>
  <si>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</si>
  <si>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</si>
  <si>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</si>
  <si>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</si>
  <si>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</si>
  <si>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</si>
  <si>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</si>
  <si>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</si>
  <si>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</si>
  <si>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</si>
  <si>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</si>
  <si>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</si>
  <si>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</si>
  <si>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</si>
  <si>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</si>
  <si>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</si>
  <si>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</si>
  <si>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</si>
  <si>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</si>
  <si>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</si>
  <si>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</si>
  <si>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</si>
  <si>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</si>
  <si>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</si>
  <si>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</si>
  <si>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</si>
  <si>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</si>
  <si>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</si>
  <si>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</si>
  <si>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</si>
  <si>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</si>
  <si>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</si>
  <si>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</si>
  <si>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</si>
  <si>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</si>
  <si>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</si>
  <si>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</si>
  <si>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</si>
  <si>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</si>
  <si>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</si>
  <si>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</si>
  <si>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</si>
  <si>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</si>
  <si>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</si>
  <si>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</si>
  <si>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</si>
  <si>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</si>
  <si>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</si>
  <si>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</si>
  <si>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</si>
  <si>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</si>
  <si>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</si>
  <si>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</si>
  <si>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</si>
  <si>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</si>
  <si>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</si>
  <si>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</si>
  <si>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</si>
  <si>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</si>
  <si>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</si>
  <si>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</si>
  <si>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</si>
  <si>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</si>
  <si>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</si>
  <si>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</si>
  <si>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</si>
  <si>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</si>
  <si>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</si>
  <si>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</si>
  <si>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</si>
  <si>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</si>
  <si>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</si>
  <si>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</si>
  <si>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</si>
  <si>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</si>
  <si>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</si>
  <si>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</si>
  <si>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</si>
  <si>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</si>
  <si>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</si>
  <si>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</si>
  <si>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</si>
  <si>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</si>
  <si>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</si>
  <si>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</si>
  <si>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</si>
  <si>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</si>
  <si>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</si>
  <si>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</si>
  <si>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</si>
  <si>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</si>
  <si>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</si>
  <si>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</si>
  <si>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</si>
  <si>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</si>
  <si>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</si>
  <si>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</si>
  <si>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</si>
  <si>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</si>
  <si>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</si>
  <si>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</si>
  <si>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</si>
  <si>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</si>
  <si>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</si>
  <si>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</si>
  <si>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</si>
  <si>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</si>
  <si>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</si>
  <si>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</si>
  <si>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</si>
  <si>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</si>
  <si>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</si>
  <si>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</si>
  <si>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</si>
  <si>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</si>
  <si>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</si>
  <si>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</si>
  <si>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</si>
  <si>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</si>
  <si>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</si>
  <si>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</si>
  <si>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</si>
  <si>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</si>
  <si>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</si>
  <si>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</si>
  <si>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</si>
  <si>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</si>
  <si>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</si>
  <si>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</si>
  <si>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</si>
  <si>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</si>
  <si>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</si>
  <si>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</si>
  <si>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</si>
  <si>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</si>
  <si>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</si>
  <si>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</si>
  <si>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</si>
  <si>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</si>
  <si>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</si>
  <si>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</si>
  <si>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</si>
  <si>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</si>
  <si>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</si>
  <si>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</si>
  <si>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</si>
  <si>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</si>
  <si>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</si>
  <si>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</si>
  <si>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</si>
  <si>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</si>
  <si>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</si>
  <si>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</si>
  <si>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</si>
  <si>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</si>
  <si>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</si>
  <si>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</si>
  <si>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</si>
  <si>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</si>
  <si>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</si>
  <si>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</si>
  <si>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</si>
  <si>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</si>
  <si>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</si>
  <si>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</si>
  <si>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</si>
  <si>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</si>
  <si>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</si>
  <si>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</si>
  <si>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</si>
  <si>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</si>
  <si>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</si>
  <si>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</si>
  <si>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</si>
  <si>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</si>
  <si>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</si>
  <si>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</si>
  <si>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</si>
  <si>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</si>
  <si>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</si>
  <si>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</si>
  <si>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</si>
  <si>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</si>
  <si>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</si>
  <si>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</si>
  <si>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</si>
  <si>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</si>
  <si>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</si>
  <si>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</si>
  <si>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</si>
  <si>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</si>
  <si>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</si>
  <si>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</si>
  <si>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</si>
  <si>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</si>
  <si>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</si>
  <si>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</si>
  <si>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</si>
  <si>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</si>
  <si>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</si>
  <si>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</si>
  <si>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</si>
  <si>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</si>
  <si>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</si>
  <si>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</si>
  <si>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</si>
  <si>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</si>
  <si>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</si>
  <si>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</si>
  <si>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</si>
  <si>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</si>
  <si>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</si>
  <si>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</si>
  <si>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</si>
  <si>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</si>
  <si>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</si>
  <si>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</si>
  <si>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</si>
  <si>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</si>
  <si>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</si>
  <si>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</si>
  <si>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</si>
  <si>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</si>
  <si>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</si>
  <si>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</si>
  <si>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</si>
  <si>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</si>
  <si>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</si>
  <si>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</si>
  <si>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</si>
  <si>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</si>
  <si>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</si>
  <si>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</si>
  <si>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</si>
  <si>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</si>
  <si>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</si>
  <si>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</si>
  <si>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</si>
  <si>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</si>
  <si>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</si>
  <si>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</si>
  <si>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</si>
  <si>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</si>
  <si>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</si>
  <si>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</si>
  <si>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</si>
  <si>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</si>
  <si>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</si>
  <si>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</si>
  <si>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</si>
  <si>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</si>
  <si>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</si>
  <si>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</si>
  <si>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</si>
  <si>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</si>
  <si>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</si>
  <si>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</si>
  <si>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</si>
  <si>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</si>
  <si>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</si>
  <si>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</si>
  <si>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</si>
  <si>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</si>
  <si>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</si>
  <si>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</si>
  <si>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</si>
  <si>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</si>
  <si>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</si>
  <si>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</si>
  <si>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</si>
  <si>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</si>
  <si>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</si>
  <si>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</si>
  <si>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</si>
  <si>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</si>
  <si>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</si>
  <si>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</si>
  <si>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</si>
  <si>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</si>
  <si>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</si>
  <si>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</si>
  <si>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</si>
  <si>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</si>
  <si>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</si>
  <si>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</si>
  <si>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</si>
  <si>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</si>
  <si>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</si>
  <si>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</si>
  <si>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</si>
  <si>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</si>
  <si>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</si>
  <si>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</si>
  <si>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</si>
  <si>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</si>
  <si>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</si>
  <si>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</si>
  <si>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</si>
  <si>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</si>
  <si>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</si>
  <si>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</si>
  <si>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</si>
  <si>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</si>
  <si>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</si>
  <si>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</si>
  <si>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</si>
  <si>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</si>
  <si>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</si>
  <si>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</si>
  <si>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</si>
  <si>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</si>
  <si>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</si>
  <si>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</si>
  <si>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</si>
  <si>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</si>
  <si>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</si>
  <si>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</si>
  <si>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</si>
  <si>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</si>
  <si>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</si>
  <si>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</si>
  <si>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</si>
  <si>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</si>
  <si>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</si>
  <si>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</si>
  <si>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</si>
  <si>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</si>
  <si>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</si>
  <si>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</si>
  <si>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</si>
  <si>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</si>
  <si>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</si>
  <si>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</si>
  <si>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</si>
  <si>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</si>
  <si>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</si>
  <si>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</si>
  <si>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</si>
  <si>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</si>
  <si>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</si>
  <si>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</si>
  <si>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</si>
  <si>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</si>
  <si>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</si>
  <si>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</si>
  <si>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</si>
  <si>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</si>
  <si>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</si>
  <si>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</si>
  <si>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</si>
  <si>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</si>
  <si>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</si>
  <si>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</si>
  <si>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</si>
  <si>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</si>
  <si>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</si>
  <si>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</si>
  <si>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</si>
  <si>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</si>
  <si>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</si>
  <si>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</si>
  <si>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</si>
  <si>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</si>
  <si>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</si>
  <si>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</si>
  <si>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</si>
  <si>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</si>
  <si>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</si>
  <si>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</si>
  <si>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</si>
  <si>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</si>
  <si>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</si>
  <si>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</si>
  <si>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</si>
  <si>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</si>
  <si>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</si>
  <si>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</si>
  <si>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</si>
  <si>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</si>
  <si>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</si>
  <si>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</si>
  <si>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</si>
  <si>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</si>
  <si>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</si>
  <si>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</si>
  <si>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</si>
  <si>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</si>
  <si>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</si>
  <si>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</si>
  <si>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</si>
  <si>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</si>
  <si>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</si>
  <si>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</si>
  <si>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</si>
  <si>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</si>
  <si>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</si>
  <si>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</si>
  <si>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</si>
  <si>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</si>
  <si>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</si>
  <si>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</si>
  <si>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</si>
  <si>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</si>
  <si>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</si>
  <si>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</si>
  <si>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</si>
  <si>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</si>
  <si>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</si>
  <si>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</si>
  <si>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</si>
  <si>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</si>
  <si>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</si>
  <si>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</si>
  <si>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</si>
  <si>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</si>
  <si>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</si>
  <si>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</si>
  <si>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</si>
  <si>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</si>
  <si>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</si>
  <si>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</si>
  <si>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</si>
  <si>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</si>
  <si>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</si>
  <si>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</si>
  <si>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</si>
  <si>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</si>
  <si>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</si>
  <si>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</si>
  <si>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</si>
  <si>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</si>
  <si>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</si>
  <si>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</si>
  <si>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</si>
  <si>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</si>
  <si>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</si>
  <si>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</si>
  <si>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</si>
  <si>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</si>
  <si>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</si>
  <si>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</si>
  <si>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</si>
  <si>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</si>
  <si>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</si>
  <si>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</si>
  <si>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</si>
  <si>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</si>
  <si>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</si>
  <si>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</si>
  <si>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</si>
  <si>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</si>
  <si>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</si>
  <si>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</si>
  <si>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</si>
  <si>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</si>
  <si>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</si>
  <si>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</si>
  <si>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</si>
  <si>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</si>
  <si>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</si>
  <si>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</si>
  <si>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</si>
  <si>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</si>
  <si>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</si>
  <si>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</si>
  <si>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</si>
  <si>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</si>
  <si>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</si>
  <si>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</si>
  <si>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</si>
  <si>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</si>
  <si>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</si>
  <si>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</si>
  <si>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</si>
  <si>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</si>
  <si>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</si>
  <si>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</si>
  <si>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</si>
  <si>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</si>
  <si>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</si>
  <si>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</si>
  <si>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</si>
  <si>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</si>
  <si>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</si>
  <si>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</si>
  <si>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</si>
  <si>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</si>
  <si>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</si>
  <si>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</si>
  <si>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</si>
  <si>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</si>
  <si>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</si>
  <si>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</si>
  <si>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</si>
  <si>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</si>
  <si>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</si>
  <si>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</si>
  <si>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</si>
  <si>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</si>
  <si>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</si>
  <si>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</si>
  <si>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</si>
  <si>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</si>
  <si>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</si>
  <si>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</si>
  <si>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</si>
  <si>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</si>
  <si>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</si>
  <si>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</si>
  <si>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</si>
  <si>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</si>
  <si>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</si>
  <si>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</si>
  <si>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</si>
  <si>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</si>
  <si>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</si>
  <si>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</si>
  <si>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</si>
  <si>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</si>
  <si>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</si>
  <si>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</si>
  <si>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</si>
  <si>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</si>
  <si>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</si>
  <si>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</si>
  <si>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</si>
  <si>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</si>
  <si>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</si>
  <si>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</si>
  <si>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</si>
  <si>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</si>
  <si>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</si>
  <si>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</si>
  <si>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</si>
  <si>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</si>
  <si>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</si>
  <si>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</si>
  <si>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</si>
  <si>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</si>
  <si>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</si>
  <si>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</si>
  <si>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</si>
  <si>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</si>
  <si>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</si>
  <si>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</si>
  <si>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</si>
  <si>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</si>
  <si>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</si>
  <si>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</si>
  <si>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</si>
  <si>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</si>
  <si>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</si>
  <si>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</si>
  <si>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</si>
  <si>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</si>
  <si>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</si>
  <si>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</si>
  <si>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</si>
  <si>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</si>
  <si>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</si>
  <si>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</si>
  <si>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</si>
  <si>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</si>
  <si>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</si>
  <si>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</si>
  <si>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</si>
  <si>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</si>
  <si>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</si>
  <si>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</si>
  <si>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</si>
  <si>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</si>
  <si>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</si>
  <si>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</si>
  <si>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</si>
  <si>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</si>
  <si>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</si>
  <si>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</si>
  <si>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</si>
  <si>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</si>
  <si>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</si>
  <si>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</si>
  <si>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</si>
  <si>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</si>
  <si>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</si>
  <si>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</si>
  <si>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</si>
  <si>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</si>
  <si>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</si>
  <si>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</si>
  <si>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</si>
  <si>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</si>
  <si>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</si>
  <si>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</si>
  <si>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</si>
  <si>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</si>
  <si>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</si>
  <si>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</si>
  <si>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</si>
  <si>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</si>
  <si>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</si>
  <si>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</si>
  <si>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</si>
  <si>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</si>
  <si>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</si>
  <si>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</si>
  <si>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</si>
  <si>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</si>
  <si>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</si>
  <si>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</si>
  <si>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</si>
  <si>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</si>
  <si>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</si>
  <si>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</si>
  <si>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</si>
  <si>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</si>
  <si>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</si>
  <si>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</si>
  <si>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</si>
  <si>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</si>
  <si>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</si>
  <si>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</si>
  <si>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</si>
  <si>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</si>
  <si>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</si>
  <si>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</si>
  <si>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</si>
  <si>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</si>
  <si>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</si>
  <si>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</si>
  <si>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</si>
  <si>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</si>
  <si>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</si>
  <si>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</si>
  <si>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</si>
  <si>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</si>
  <si>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</si>
  <si>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</si>
  <si>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</si>
  <si>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</si>
  <si>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</si>
  <si>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</si>
  <si>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</si>
  <si>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</si>
  <si>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</si>
  <si>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</si>
  <si>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</si>
  <si>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</si>
  <si>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</si>
  <si>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</si>
  <si>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</si>
  <si>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</si>
  <si>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</si>
  <si>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</si>
  <si>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</si>
  <si>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</si>
  <si>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</si>
  <si>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</si>
  <si>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</si>
  <si>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</si>
  <si>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</si>
  <si>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</si>
  <si>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</si>
  <si>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</si>
  <si>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</si>
  <si>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</si>
  <si>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</si>
  <si>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</si>
  <si>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</si>
  <si>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</si>
  <si>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</si>
  <si>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</si>
  <si>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</si>
  <si>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</si>
  <si>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</si>
  <si>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</si>
  <si>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</si>
  <si>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</si>
  <si>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</si>
  <si>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</si>
  <si>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</si>
  <si>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</si>
  <si>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</si>
  <si>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</si>
  <si>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</si>
  <si>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</si>
  <si>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</si>
  <si>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</si>
  <si>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</si>
  <si>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</si>
  <si>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</si>
  <si>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</si>
  <si>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</si>
  <si>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</si>
  <si>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</si>
  <si>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</si>
  <si>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</si>
  <si>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</si>
  <si>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</si>
  <si>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</si>
  <si>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</si>
  <si>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</si>
  <si>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</si>
  <si>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</si>
  <si>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</si>
  <si>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</si>
  <si>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</si>
  <si>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</si>
  <si>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</si>
  <si>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</si>
  <si>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</si>
  <si>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</si>
  <si>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</si>
  <si>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</si>
  <si>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</si>
  <si>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</si>
  <si>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</si>
  <si>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</si>
  <si>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</si>
  <si>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</si>
  <si>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</si>
  <si>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</si>
  <si>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</si>
  <si>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</si>
  <si>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</si>
  <si>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</si>
  <si>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</si>
  <si>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</si>
  <si>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</si>
  <si>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</si>
  <si>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</si>
  <si>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</si>
  <si>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</si>
  <si>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</si>
  <si>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</si>
  <si>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</si>
  <si>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</si>
  <si>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</si>
  <si>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</si>
  <si>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</si>
  <si>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</si>
  <si>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</si>
  <si>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</si>
  <si>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</si>
  <si>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</si>
  <si>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</si>
  <si>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</si>
  <si>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</si>
  <si>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</si>
  <si>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</si>
  <si>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</si>
  <si>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</si>
  <si>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</si>
  <si>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</si>
  <si>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</si>
  <si>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</si>
  <si>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</si>
  <si>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</si>
  <si>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</si>
  <si>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</si>
  <si>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</si>
  <si>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</si>
  <si>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</si>
  <si>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</si>
  <si>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</si>
  <si>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</si>
  <si>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</si>
  <si>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</si>
  <si>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</si>
  <si>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</si>
  <si>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</si>
  <si>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</si>
  <si>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</si>
  <si>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</si>
  <si>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</si>
  <si>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</si>
  <si>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</si>
  <si>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</si>
  <si>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</si>
  <si>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</si>
  <si>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</si>
  <si>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</si>
  <si>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</si>
  <si>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</si>
  <si>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</si>
  <si>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</si>
  <si>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</si>
  <si>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</si>
  <si>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</si>
  <si>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</si>
  <si>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</si>
  <si>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</si>
  <si>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</si>
  <si>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</si>
  <si>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</si>
  <si>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</si>
  <si>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</si>
  <si>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</si>
  <si>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</si>
  <si>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</si>
  <si>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</si>
  <si>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</si>
  <si>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</si>
  <si>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</si>
  <si>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</si>
  <si>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</si>
  <si>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</si>
  <si>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</si>
  <si>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</si>
  <si>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</si>
  <si>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</si>
  <si>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</si>
  <si>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</si>
  <si>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</si>
  <si>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</si>
  <si>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</si>
  <si>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</si>
  <si>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</si>
  <si>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</si>
  <si>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</si>
  <si>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</si>
  <si>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</si>
  <si>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</si>
  <si>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</si>
  <si>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</si>
  <si>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</si>
  <si>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</si>
  <si>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</si>
  <si>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</si>
  <si>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</si>
  <si>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</si>
  <si>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</si>
  <si>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</si>
  <si>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</si>
  <si>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</si>
  <si>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</si>
  <si>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</si>
  <si>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</si>
  <si>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</si>
  <si>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</si>
  <si>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</si>
  <si>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</si>
  <si>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</si>
  <si>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</si>
  <si>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</si>
  <si>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</si>
  <si>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</si>
  <si>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</si>
  <si>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</si>
  <si>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</si>
  <si>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</si>
  <si>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</si>
  <si>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</si>
  <si>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</si>
  <si>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</si>
  <si>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</si>
  <si>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</si>
  <si>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</si>
  <si>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</si>
  <si>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</si>
  <si>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</si>
  <si>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</si>
  <si>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</si>
  <si>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</si>
  <si>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</si>
  <si>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</si>
  <si>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</si>
  <si>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</si>
  <si>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</si>
  <si>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</si>
  <si>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</si>
  <si>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</si>
  <si>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</si>
  <si>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</si>
  <si>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</si>
  <si>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</si>
  <si>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</si>
  <si>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</si>
  <si>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</si>
  <si>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</si>
  <si>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</si>
  <si>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</si>
  <si>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</si>
  <si>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</si>
  <si>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</si>
  <si>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</si>
  <si>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</si>
  <si>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</si>
  <si>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</si>
  <si>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</si>
  <si>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</si>
  <si>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</si>
  <si>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</si>
  <si>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</si>
  <si>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</si>
  <si>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</si>
  <si>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</si>
  <si>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</si>
  <si>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</si>
  <si>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</si>
  <si>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</si>
  <si>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</si>
  <si>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</si>
  <si>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</si>
  <si>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</si>
  <si>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</si>
  <si>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</si>
  <si>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</si>
  <si>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</si>
  <si>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</si>
  <si>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</si>
  <si>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</si>
  <si>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</si>
  <si>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</si>
  <si>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</si>
  <si>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</si>
  <si>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</si>
  <si>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</si>
  <si>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</si>
  <si>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</si>
  <si>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</si>
  <si>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</si>
  <si>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</si>
  <si>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</si>
  <si>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</si>
  <si>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</si>
  <si>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</si>
  <si>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</si>
  <si>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</si>
  <si>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</si>
  <si>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</si>
  <si>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</si>
  <si>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</si>
  <si>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</si>
  <si>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</si>
  <si>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</si>
  <si>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</si>
  <si>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</si>
  <si>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</si>
  <si>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</si>
  <si>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</si>
  <si>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</si>
  <si>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</si>
  <si>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</si>
  <si>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</si>
  <si>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</si>
  <si>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</si>
  <si>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</si>
  <si>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</si>
  <si>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</si>
  <si>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</si>
  <si>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</si>
  <si>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</si>
  <si>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</si>
  <si>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</si>
  <si>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</si>
  <si>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</si>
  <si>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</si>
  <si>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</si>
  <si>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</si>
  <si>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</si>
  <si>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</si>
  <si>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</si>
  <si>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</si>
  <si>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</si>
  <si>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</si>
  <si>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</si>
  <si>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</si>
  <si>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</si>
  <si>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</si>
  <si>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</si>
  <si>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</si>
  <si>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</si>
  <si>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</si>
  <si>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</si>
  <si>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</si>
  <si>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</si>
  <si>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</si>
  <si>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</si>
  <si>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</si>
  <si>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</si>
  <si>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</si>
  <si>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</si>
  <si>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</si>
  <si>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</si>
  <si>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</si>
  <si>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</si>
  <si>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</si>
  <si>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</si>
  <si>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</si>
  <si>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</si>
  <si>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</si>
  <si>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</si>
  <si>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</si>
  <si>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</si>
  <si>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</si>
  <si>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</si>
  <si>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</si>
  <si>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</si>
  <si>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</si>
  <si>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</si>
  <si>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</si>
  <si>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</si>
  <si>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</si>
  <si>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</si>
  <si>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</si>
  <si>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</si>
  <si>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</si>
  <si>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</si>
  <si>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</si>
  <si>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</si>
  <si>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</si>
  <si>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</si>
  <si>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</si>
  <si>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</si>
  <si>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</si>
  <si>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</si>
  <si>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</si>
  <si>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</si>
  <si>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</si>
  <si>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</si>
  <si>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</si>
  <si>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</si>
  <si>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</si>
  <si>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</si>
  <si>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</si>
  <si>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</si>
  <si>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</si>
  <si>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</si>
  <si>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</si>
  <si>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</si>
  <si>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</si>
  <si>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</si>
  <si>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</si>
  <si>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</si>
  <si>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</si>
  <si>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</si>
  <si>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</si>
  <si>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</si>
  <si>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</si>
  <si>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</si>
  <si>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</si>
  <si>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</si>
  <si>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</si>
  <si>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</si>
  <si>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</si>
  <si>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</si>
  <si>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</si>
  <si>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</si>
  <si>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</si>
  <si>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</si>
  <si>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</si>
  <si>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</si>
  <si>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</si>
  <si>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</si>
  <si>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</si>
  <si>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</si>
  <si>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</si>
  <si>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</si>
  <si>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</si>
  <si>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</si>
  <si>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</si>
  <si>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</si>
  <si>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</si>
  <si>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</si>
  <si>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</si>
  <si>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</si>
  <si>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</si>
  <si>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</si>
  <si>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</si>
  <si>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</si>
  <si>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</si>
  <si>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</si>
  <si>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</si>
  <si>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</si>
  <si>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</si>
  <si>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</si>
  <si>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</si>
  <si>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</si>
  <si>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</si>
  <si>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</si>
  <si>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</si>
  <si>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</si>
  <si>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</si>
  <si>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</si>
  <si>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</si>
  <si>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28/02/2022</t>
  </si>
  <si>
    <t>Cut-off Date: 01/02/2022</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</si>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</sst>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34.5" x14ac:dyDescent="0.25">
      <c r="A6" s="86" t="s">
        <v>1195</v>
      </c>
    </row>
    <row r="7" spans="1:1" ht="17.25" x14ac:dyDescent="0.25">
      <c r="A7" s="86"/>
    </row>
    <row r="8" spans="1:1" ht="18.75" x14ac:dyDescent="0.25">
      <c r="A8" s="87" t="s">
        <v>1196</v>
      </c>
    </row>
    <row r="9" spans="1:1" ht="34.5" x14ac:dyDescent="0.3">
      <c r="A9" s="96" t="s">
        <v>1359</v>
      </c>
    </row>
    <row r="10" spans="1:1" ht="69"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34.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17.25" x14ac:dyDescent="0.25">
      <c r="A58" s="91" t="s">
        <v>1243</v>
      </c>
    </row>
    <row r="59" spans="1:1" ht="17.25" x14ac:dyDescent="0.25">
      <c r="A59" s="90" t="s">
        <v>1244</v>
      </c>
    </row>
    <row r="60" spans="1:1" ht="17.2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100" zoomScale="55" zoomScaleNormal="80" zoomScaleSheetLayoutView="55"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1" t="s">
        <v>1471</v>
      </c>
      <c r="B1" s="331"/>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3" t="s">
        <v>2410</v>
      </c>
      <c r="C6" s="334"/>
      <c r="D6" s="239"/>
      <c r="E6" s="185"/>
      <c r="F6" s="185"/>
      <c r="G6" s="185"/>
    </row>
    <row r="7" spans="1:7" x14ac:dyDescent="0.25">
      <c r="A7" s="290"/>
      <c r="B7" s="335" t="s">
        <v>1578</v>
      </c>
      <c r="C7" s="335"/>
      <c r="D7" s="287"/>
      <c r="E7" s="180"/>
      <c r="F7" s="180"/>
      <c r="G7" s="180"/>
    </row>
    <row r="8" spans="1:7" x14ac:dyDescent="0.25">
      <c r="A8" s="180"/>
      <c r="B8" s="336" t="s">
        <v>1579</v>
      </c>
      <c r="C8" s="337"/>
      <c r="D8" s="287"/>
      <c r="E8" s="180"/>
      <c r="F8" s="180"/>
      <c r="G8" s="180"/>
    </row>
    <row r="9" spans="1:7" x14ac:dyDescent="0.25">
      <c r="A9" s="180"/>
      <c r="B9" s="338" t="s">
        <v>1580</v>
      </c>
      <c r="C9" s="339"/>
      <c r="D9" s="287"/>
      <c r="E9" s="180"/>
      <c r="F9" s="180"/>
      <c r="G9" s="180"/>
    </row>
    <row r="10" spans="1:7" ht="15.75" thickBot="1" x14ac:dyDescent="0.3">
      <c r="A10" s="180"/>
      <c r="B10" s="340" t="s">
        <v>1581</v>
      </c>
      <c r="C10" s="341"/>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2" t="s">
        <v>1578</v>
      </c>
      <c r="C14" s="332"/>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2" t="s">
        <v>1579</v>
      </c>
      <c r="C25" s="332"/>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topLeftCell="A464" zoomScale="40" zoomScaleNormal="80" zoomScaleSheetLayoutView="40" workbookViewId="0">
      <selection sqref="A1:B1"/>
    </sheetView>
  </sheetViews>
  <sheetFormatPr baseColWidth="10"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7" t="s">
        <v>1471</v>
      </c>
      <c r="B1" s="347"/>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8" t="s">
        <v>2092</v>
      </c>
      <c r="F5" s="349"/>
      <c r="G5" s="247" t="s">
        <v>2091</v>
      </c>
      <c r="H5" s="237"/>
    </row>
    <row r="6" spans="1:9" x14ac:dyDescent="0.25">
      <c r="A6" s="232"/>
      <c r="B6" s="232"/>
      <c r="C6" s="232"/>
      <c r="D6" s="232"/>
      <c r="F6" s="248"/>
      <c r="G6" s="248"/>
    </row>
    <row r="7" spans="1:9" ht="18.75" customHeight="1" x14ac:dyDescent="0.25">
      <c r="A7" s="249"/>
      <c r="B7" s="333" t="s">
        <v>2122</v>
      </c>
      <c r="C7" s="334"/>
      <c r="D7" s="250"/>
      <c r="E7" s="333" t="s">
        <v>2109</v>
      </c>
      <c r="F7" s="350"/>
      <c r="G7" s="350"/>
      <c r="H7" s="334"/>
    </row>
    <row r="8" spans="1:9" ht="18.75" customHeight="1" x14ac:dyDescent="0.25">
      <c r="A8" s="232"/>
      <c r="B8" s="351" t="s">
        <v>2085</v>
      </c>
      <c r="C8" s="352"/>
      <c r="D8" s="250"/>
      <c r="E8" s="353"/>
      <c r="F8" s="354"/>
      <c r="G8" s="354"/>
      <c r="H8" s="355"/>
    </row>
    <row r="9" spans="1:9" ht="18.75" customHeight="1" x14ac:dyDescent="0.25">
      <c r="A9" s="232"/>
      <c r="B9" s="351" t="s">
        <v>2089</v>
      </c>
      <c r="C9" s="352"/>
      <c r="D9" s="251"/>
      <c r="E9" s="353"/>
      <c r="F9" s="354"/>
      <c r="G9" s="354"/>
      <c r="H9" s="355"/>
      <c r="I9" s="237"/>
    </row>
    <row r="10" spans="1:9" x14ac:dyDescent="0.25">
      <c r="A10" s="252"/>
      <c r="B10" s="356"/>
      <c r="C10" s="356"/>
      <c r="D10" s="250"/>
      <c r="E10" s="353"/>
      <c r="F10" s="354"/>
      <c r="G10" s="354"/>
      <c r="H10" s="355"/>
      <c r="I10" s="237"/>
    </row>
    <row r="11" spans="1:9" ht="15.75" thickBot="1" x14ac:dyDescent="0.3">
      <c r="A11" s="252"/>
      <c r="B11" s="357"/>
      <c r="C11" s="358"/>
      <c r="D11" s="251"/>
      <c r="E11" s="353"/>
      <c r="F11" s="354"/>
      <c r="G11" s="354"/>
      <c r="H11" s="355"/>
      <c r="I11" s="237"/>
    </row>
    <row r="12" spans="1:9" x14ac:dyDescent="0.25">
      <c r="A12" s="232"/>
      <c r="B12" s="253"/>
      <c r="C12" s="232"/>
      <c r="D12" s="232"/>
      <c r="E12" s="353"/>
      <c r="F12" s="354"/>
      <c r="G12" s="354"/>
      <c r="H12" s="355"/>
      <c r="I12" s="237"/>
    </row>
    <row r="13" spans="1:9" ht="15.75" customHeight="1" thickBot="1" x14ac:dyDescent="0.3">
      <c r="A13" s="232"/>
      <c r="B13" s="253"/>
      <c r="C13" s="232"/>
      <c r="D13" s="232"/>
      <c r="E13" s="342" t="s">
        <v>2123</v>
      </c>
      <c r="F13" s="343"/>
      <c r="G13" s="344" t="s">
        <v>2124</v>
      </c>
      <c r="H13" s="345"/>
      <c r="I13" s="237"/>
    </row>
    <row r="14" spans="1:9" x14ac:dyDescent="0.25">
      <c r="A14" s="232"/>
      <c r="B14" s="253"/>
      <c r="C14" s="232"/>
      <c r="D14" s="232"/>
      <c r="E14" s="254"/>
      <c r="F14" s="254"/>
      <c r="G14" s="232"/>
      <c r="H14" s="238"/>
    </row>
    <row r="15" spans="1:9" ht="18.75" customHeight="1" x14ac:dyDescent="0.25">
      <c r="A15" s="255"/>
      <c r="B15" s="346" t="s">
        <v>2125</v>
      </c>
      <c r="C15" s="346"/>
      <c r="D15" s="346"/>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6" t="s">
        <v>2089</v>
      </c>
      <c r="C20" s="346"/>
      <c r="D20" s="346"/>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0" zoomScale="6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4" t="s">
        <v>1968</v>
      </c>
      <c r="F6" s="324"/>
      <c r="G6" s="324"/>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2668</v>
      </c>
      <c r="G9" s="7"/>
      <c r="H9" s="7"/>
      <c r="I9" s="7"/>
      <c r="J9" s="8"/>
    </row>
    <row r="10" spans="2:10" ht="21" x14ac:dyDescent="0.25">
      <c r="B10" s="6"/>
      <c r="C10" s="7"/>
      <c r="D10" s="7"/>
      <c r="E10" s="7"/>
      <c r="F10" s="12" t="s">
        <v>2669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7" t="s">
        <v>15</v>
      </c>
      <c r="E24" s="328" t="s">
        <v>16</v>
      </c>
      <c r="F24" s="328"/>
      <c r="G24" s="328"/>
      <c r="H24" s="328"/>
      <c r="I24" s="7"/>
      <c r="J24" s="8"/>
    </row>
    <row r="25" spans="2:10" x14ac:dyDescent="0.25">
      <c r="B25" s="6"/>
      <c r="C25" s="7"/>
      <c r="D25" s="7"/>
      <c r="E25" s="15"/>
      <c r="F25" s="15"/>
      <c r="G25" s="15"/>
      <c r="H25" s="7"/>
      <c r="I25" s="7"/>
      <c r="J25" s="8"/>
    </row>
    <row r="26" spans="2:10" x14ac:dyDescent="0.25">
      <c r="B26" s="6"/>
      <c r="C26" s="7"/>
      <c r="D26" s="327" t="s">
        <v>17</v>
      </c>
      <c r="E26" s="328"/>
      <c r="F26" s="328"/>
      <c r="G26" s="328"/>
      <c r="H26" s="328"/>
      <c r="I26" s="7"/>
      <c r="J26" s="8"/>
    </row>
    <row r="27" spans="2:10" x14ac:dyDescent="0.25">
      <c r="B27" s="6"/>
      <c r="C27" s="7"/>
      <c r="D27" s="16"/>
      <c r="E27" s="16"/>
      <c r="F27" s="16"/>
      <c r="G27" s="16"/>
      <c r="H27" s="16"/>
      <c r="I27" s="7"/>
      <c r="J27" s="8"/>
    </row>
    <row r="28" spans="2:10" x14ac:dyDescent="0.25">
      <c r="B28" s="6"/>
      <c r="C28" s="7"/>
      <c r="D28" s="327" t="s">
        <v>18</v>
      </c>
      <c r="E28" s="328" t="s">
        <v>16</v>
      </c>
      <c r="F28" s="328"/>
      <c r="G28" s="328"/>
      <c r="H28" s="328"/>
      <c r="I28" s="7"/>
      <c r="J28" s="8"/>
    </row>
    <row r="29" spans="2:10" x14ac:dyDescent="0.25">
      <c r="B29" s="6"/>
      <c r="C29" s="7"/>
      <c r="D29" s="16"/>
      <c r="E29" s="16"/>
      <c r="F29" s="16"/>
      <c r="G29" s="16"/>
      <c r="H29" s="16"/>
      <c r="I29" s="7"/>
      <c r="J29" s="8"/>
    </row>
    <row r="30" spans="2:10" x14ac:dyDescent="0.25">
      <c r="B30" s="6"/>
      <c r="C30" s="7"/>
      <c r="D30" s="327" t="s">
        <v>19</v>
      </c>
      <c r="E30" s="328" t="s">
        <v>16</v>
      </c>
      <c r="F30" s="328"/>
      <c r="G30" s="328"/>
      <c r="H30" s="328"/>
      <c r="I30" s="7"/>
      <c r="J30" s="8"/>
    </row>
    <row r="31" spans="2:10" x14ac:dyDescent="0.25">
      <c r="B31" s="6"/>
      <c r="C31" s="7"/>
      <c r="D31" s="16"/>
      <c r="E31" s="16"/>
      <c r="F31" s="16"/>
      <c r="G31" s="16"/>
      <c r="H31" s="16"/>
      <c r="I31" s="7"/>
      <c r="J31" s="8"/>
    </row>
    <row r="32" spans="2:10" x14ac:dyDescent="0.25">
      <c r="B32" s="6"/>
      <c r="C32" s="7"/>
      <c r="D32" s="327" t="s">
        <v>20</v>
      </c>
      <c r="E32" s="328" t="s">
        <v>16</v>
      </c>
      <c r="F32" s="328"/>
      <c r="G32" s="328"/>
      <c r="H32" s="328"/>
      <c r="I32" s="7"/>
      <c r="J32" s="8"/>
    </row>
    <row r="33" spans="1:18" x14ac:dyDescent="0.25">
      <c r="B33" s="6"/>
      <c r="C33" s="7"/>
      <c r="D33" s="15"/>
      <c r="E33" s="15"/>
      <c r="F33" s="15"/>
      <c r="G33" s="15"/>
      <c r="H33" s="15"/>
      <c r="I33" s="7"/>
      <c r="J33" s="8"/>
    </row>
    <row r="34" spans="1:18" x14ac:dyDescent="0.25">
      <c r="B34" s="6"/>
      <c r="C34" s="7"/>
      <c r="D34" s="327" t="s">
        <v>21</v>
      </c>
      <c r="E34" s="328" t="s">
        <v>16</v>
      </c>
      <c r="F34" s="328"/>
      <c r="G34" s="328"/>
      <c r="H34" s="328"/>
      <c r="I34" s="7"/>
      <c r="J34" s="8"/>
    </row>
    <row r="35" spans="1:18" x14ac:dyDescent="0.25">
      <c r="B35" s="6"/>
      <c r="C35" s="7"/>
      <c r="D35" s="7"/>
      <c r="E35" s="7"/>
      <c r="F35" s="7"/>
      <c r="G35" s="7"/>
      <c r="H35" s="7"/>
      <c r="I35" s="7"/>
      <c r="J35" s="8"/>
    </row>
    <row r="36" spans="1:18" x14ac:dyDescent="0.25">
      <c r="B36" s="6"/>
      <c r="C36" s="7"/>
      <c r="D36" s="325" t="s">
        <v>22</v>
      </c>
      <c r="E36" s="326"/>
      <c r="F36" s="326"/>
      <c r="G36" s="326"/>
      <c r="H36" s="326"/>
      <c r="I36" s="7"/>
      <c r="J36" s="8"/>
    </row>
    <row r="37" spans="1:18" x14ac:dyDescent="0.25">
      <c r="B37" s="6"/>
      <c r="C37" s="7"/>
      <c r="D37" s="7"/>
      <c r="E37" s="7"/>
      <c r="F37" s="14"/>
      <c r="G37" s="7"/>
      <c r="H37" s="7"/>
      <c r="I37" s="7"/>
      <c r="J37" s="8"/>
    </row>
    <row r="38" spans="1:18" x14ac:dyDescent="0.25">
      <c r="B38" s="6"/>
      <c r="C38" s="7"/>
      <c r="D38" s="325" t="s">
        <v>1472</v>
      </c>
      <c r="E38" s="326"/>
      <c r="F38" s="326"/>
      <c r="G38" s="326"/>
      <c r="H38" s="326"/>
      <c r="I38" s="7"/>
      <c r="J38" s="8"/>
    </row>
    <row r="39" spans="1:18" x14ac:dyDescent="0.25">
      <c r="B39" s="6"/>
      <c r="C39" s="7"/>
      <c r="D39" s="102"/>
      <c r="E39" s="102"/>
      <c r="F39" s="102"/>
      <c r="G39" s="102"/>
      <c r="H39" s="102"/>
      <c r="I39" s="7"/>
      <c r="J39" s="8"/>
    </row>
    <row r="40" spans="1:18" s="222" customFormat="1" x14ac:dyDescent="0.25">
      <c r="A40" s="2"/>
      <c r="B40" s="6"/>
      <c r="C40" s="7"/>
      <c r="D40" s="323" t="s">
        <v>2411</v>
      </c>
      <c r="E40" s="323" t="s">
        <v>16</v>
      </c>
      <c r="F40" s="323"/>
      <c r="G40" s="323"/>
      <c r="H40" s="323"/>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3" t="s">
        <v>2519</v>
      </c>
      <c r="E42" s="323"/>
      <c r="F42" s="323"/>
      <c r="G42" s="323"/>
      <c r="H42" s="32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40" zoomScaleNormal="80" zoomScaleSheetLayoutView="40"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44593</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2393.8854009299998</v>
      </c>
      <c r="F38" s="42"/>
      <c r="H38" s="23"/>
      <c r="L38" s="23"/>
      <c r="M38" s="23"/>
    </row>
    <row r="39" spans="1:14" x14ac:dyDescent="0.25">
      <c r="A39" s="25" t="s">
        <v>66</v>
      </c>
      <c r="B39" s="42" t="s">
        <v>67</v>
      </c>
      <c r="C39" s="266">
        <v>2000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0.20105899999999999</v>
      </c>
      <c r="E45" s="144"/>
      <c r="F45" s="160">
        <v>0.1</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2393.8854009299998</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2393.8854009299998</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18.309691999999998</v>
      </c>
      <c r="D66" s="321">
        <v>10.115449144741238</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0.67205278999999996</v>
      </c>
      <c r="D70" s="150">
        <v>0.67464500000000005</v>
      </c>
      <c r="E70" s="21"/>
      <c r="F70" s="159">
        <f t="shared" ref="F70:F76" si="1">IF($C$77=0,"",IF(C70="[for completion]","",C70/$C$77))</f>
        <v>2.8073724403804556E-4</v>
      </c>
      <c r="G70" s="159">
        <f t="shared" ref="G70:G76" si="2">IF($D$66="ND2","ND2",IF(OR(D70="ND2",D70=""),"",D70/$D$77))</f>
        <v>2.8182009035934106E-4</v>
      </c>
      <c r="H70" s="23"/>
      <c r="L70" s="23"/>
      <c r="M70" s="23"/>
      <c r="N70" s="55"/>
    </row>
    <row r="71" spans="1:14" x14ac:dyDescent="0.25">
      <c r="A71" s="25" t="s">
        <v>114</v>
      </c>
      <c r="B71" s="140" t="s">
        <v>1494</v>
      </c>
      <c r="C71" s="150">
        <v>2.65648105</v>
      </c>
      <c r="D71" s="150">
        <v>3.21648932</v>
      </c>
      <c r="E71" s="21"/>
      <c r="F71" s="159">
        <f t="shared" si="1"/>
        <v>1.1096943274594448E-3</v>
      </c>
      <c r="G71" s="159">
        <f t="shared" si="2"/>
        <v>1.3436271087790695E-3</v>
      </c>
      <c r="H71" s="23"/>
      <c r="L71" s="23"/>
      <c r="M71" s="23"/>
      <c r="N71" s="55"/>
    </row>
    <row r="72" spans="1:14" x14ac:dyDescent="0.25">
      <c r="A72" s="25" t="s">
        <v>115</v>
      </c>
      <c r="B72" s="139" t="s">
        <v>1495</v>
      </c>
      <c r="C72" s="150">
        <v>4.9359038799999997</v>
      </c>
      <c r="D72" s="150">
        <v>8.2315325700000006</v>
      </c>
      <c r="E72" s="21"/>
      <c r="F72" s="159">
        <f t="shared" si="1"/>
        <v>2.0618797700518374E-3</v>
      </c>
      <c r="G72" s="159">
        <f t="shared" si="2"/>
        <v>3.4385658422922557E-3</v>
      </c>
      <c r="H72" s="23"/>
      <c r="L72" s="23"/>
      <c r="M72" s="23"/>
      <c r="N72" s="55"/>
    </row>
    <row r="73" spans="1:14" x14ac:dyDescent="0.25">
      <c r="A73" s="25" t="s">
        <v>116</v>
      </c>
      <c r="B73" s="139" t="s">
        <v>1496</v>
      </c>
      <c r="C73" s="150">
        <v>11.939384110000001</v>
      </c>
      <c r="D73" s="150">
        <v>24.039236500000001</v>
      </c>
      <c r="E73" s="21"/>
      <c r="F73" s="159">
        <f t="shared" si="1"/>
        <v>4.9874501533622578E-3</v>
      </c>
      <c r="G73" s="159">
        <f t="shared" si="2"/>
        <v>1.0041932872250693E-2</v>
      </c>
      <c r="H73" s="23"/>
      <c r="L73" s="23"/>
      <c r="M73" s="23"/>
      <c r="N73" s="55"/>
    </row>
    <row r="74" spans="1:14" x14ac:dyDescent="0.25">
      <c r="A74" s="25" t="s">
        <v>117</v>
      </c>
      <c r="B74" s="139" t="s">
        <v>1497</v>
      </c>
      <c r="C74" s="150">
        <v>25.776424590000001</v>
      </c>
      <c r="D74" s="150">
        <v>50.458964190000003</v>
      </c>
      <c r="E74" s="21"/>
      <c r="F74" s="159">
        <f t="shared" si="1"/>
        <v>1.0767610086926517E-2</v>
      </c>
      <c r="G74" s="159">
        <f t="shared" si="2"/>
        <v>2.1078270568172231E-2</v>
      </c>
      <c r="H74" s="23"/>
      <c r="L74" s="23"/>
      <c r="M74" s="23"/>
      <c r="N74" s="55"/>
    </row>
    <row r="75" spans="1:14" x14ac:dyDescent="0.25">
      <c r="A75" s="25" t="s">
        <v>118</v>
      </c>
      <c r="B75" s="139" t="s">
        <v>1498</v>
      </c>
      <c r="C75" s="150">
        <v>266.49597820000002</v>
      </c>
      <c r="D75" s="150">
        <v>1444.9624059</v>
      </c>
      <c r="E75" s="21"/>
      <c r="F75" s="159">
        <f t="shared" si="1"/>
        <v>0.11132361561521242</v>
      </c>
      <c r="G75" s="159">
        <f t="shared" si="2"/>
        <v>0.60360550481599773</v>
      </c>
      <c r="H75" s="23"/>
      <c r="L75" s="23"/>
      <c r="M75" s="23"/>
      <c r="N75" s="55"/>
    </row>
    <row r="76" spans="1:14" x14ac:dyDescent="0.25">
      <c r="A76" s="25" t="s">
        <v>119</v>
      </c>
      <c r="B76" s="139" t="s">
        <v>1499</v>
      </c>
      <c r="C76" s="150">
        <v>2081.40917631</v>
      </c>
      <c r="D76" s="150">
        <v>862.30212744999994</v>
      </c>
      <c r="E76" s="21"/>
      <c r="F76" s="159">
        <f t="shared" si="1"/>
        <v>0.86946901280294941</v>
      </c>
      <c r="G76" s="159">
        <f t="shared" si="2"/>
        <v>0.3602102787021485</v>
      </c>
      <c r="H76" s="23"/>
      <c r="L76" s="23"/>
      <c r="M76" s="23"/>
      <c r="N76" s="55"/>
    </row>
    <row r="77" spans="1:14" x14ac:dyDescent="0.25">
      <c r="A77" s="25" t="s">
        <v>120</v>
      </c>
      <c r="B77" s="59" t="s">
        <v>99</v>
      </c>
      <c r="C77" s="152">
        <f>SUM(C70:C76)</f>
        <v>2393.8854009300003</v>
      </c>
      <c r="D77" s="152">
        <f>SUM(D70:D76)</f>
        <v>2393.8854009300003</v>
      </c>
      <c r="E77" s="42"/>
      <c r="F77" s="160">
        <f>SUM(F70:F76)</f>
        <v>1</v>
      </c>
      <c r="G77" s="160">
        <f>SUM(G70:G76)</f>
        <v>0.99999999999999978</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0.24894506999999999</v>
      </c>
      <c r="D79" s="152" t="str">
        <f>IF($D$66="ND2","ND2","")</f>
        <v/>
      </c>
      <c r="E79" s="42"/>
      <c r="F79" s="159">
        <f>IF($C$77=0,"",IF(C79="","",C79/$C$77))</f>
        <v>1.0399205822604847E-4</v>
      </c>
      <c r="G79" s="159" t="str">
        <f>IF($D$66="ND2","ND2",IF(OR(D79="ND2",D79=""),"",D79/$D$77))</f>
        <v/>
      </c>
      <c r="H79" s="23"/>
      <c r="L79" s="23"/>
      <c r="M79" s="23"/>
      <c r="N79" s="55"/>
    </row>
    <row r="80" spans="1:14" outlineLevel="1" x14ac:dyDescent="0.25">
      <c r="A80" s="25" t="s">
        <v>125</v>
      </c>
      <c r="B80" s="60" t="s">
        <v>126</v>
      </c>
      <c r="C80" s="152">
        <v>0.42310772000000002</v>
      </c>
      <c r="D80" s="152" t="str">
        <f>IF($D$66="ND2","ND2","")</f>
        <v/>
      </c>
      <c r="E80" s="42"/>
      <c r="F80" s="159">
        <f>IF($C$77=0,"",IF(C80="","",C80/$C$77))</f>
        <v>1.7674518581199707E-4</v>
      </c>
      <c r="G80" s="159" t="str">
        <f>IF($D$66="ND2","ND2",IF(OR(D80="ND2",D80=""),"",D80/$D$77))</f>
        <v/>
      </c>
      <c r="H80" s="23"/>
      <c r="L80" s="23"/>
      <c r="M80" s="23"/>
      <c r="N80" s="55"/>
    </row>
    <row r="81" spans="1:14" outlineLevel="1" x14ac:dyDescent="0.25">
      <c r="A81" s="25" t="s">
        <v>127</v>
      </c>
      <c r="B81" s="60" t="s">
        <v>128</v>
      </c>
      <c r="C81" s="152">
        <v>0.90649877000000001</v>
      </c>
      <c r="D81" s="152" t="str">
        <f>IF($D$66="ND2","ND2","")</f>
        <v/>
      </c>
      <c r="E81" s="42"/>
      <c r="F81" s="159">
        <f>IF($C$77=0,"",IF(C81="","",C81/$C$77))</f>
        <v>3.7867258376187698E-4</v>
      </c>
      <c r="G81" s="159" t="str">
        <f>IF($D$66="ND2","ND2",IF(OR(D81="ND2",D81=""),"",D81/$D$77))</f>
        <v/>
      </c>
      <c r="H81" s="23"/>
      <c r="L81" s="23"/>
      <c r="M81" s="23"/>
      <c r="N81" s="55"/>
    </row>
    <row r="82" spans="1:14" outlineLevel="1" x14ac:dyDescent="0.25">
      <c r="A82" s="25" t="s">
        <v>129</v>
      </c>
      <c r="B82" s="60" t="s">
        <v>130</v>
      </c>
      <c r="C82" s="152">
        <v>1.74998228</v>
      </c>
      <c r="D82" s="152" t="str">
        <f>IF($D$66="ND2","ND2","")</f>
        <v/>
      </c>
      <c r="E82" s="42"/>
      <c r="F82" s="159">
        <f>IF($C$77=0,"",IF(C82="","",C82/$C$77))</f>
        <v>7.3102174369756782E-4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3.2707999999999999</v>
      </c>
      <c r="D89" s="154">
        <v>3.2707999999999999</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v>500</v>
      </c>
      <c r="D94" s="150" t="str">
        <f t="shared" si="3"/>
        <v/>
      </c>
      <c r="E94" s="21"/>
      <c r="F94" s="159">
        <f t="shared" si="4"/>
        <v>0.25</v>
      </c>
      <c r="G94" s="159" t="str">
        <f t="shared" si="5"/>
        <v/>
      </c>
      <c r="H94" s="23"/>
      <c r="L94" s="23"/>
      <c r="M94" s="23"/>
      <c r="N94" s="55"/>
    </row>
    <row r="95" spans="1:14" x14ac:dyDescent="0.25">
      <c r="A95" s="25" t="s">
        <v>143</v>
      </c>
      <c r="B95" s="140" t="s">
        <v>1495</v>
      </c>
      <c r="C95" s="150">
        <v>500</v>
      </c>
      <c r="D95" s="150" t="str">
        <f t="shared" si="3"/>
        <v/>
      </c>
      <c r="E95" s="21"/>
      <c r="F95" s="159">
        <f t="shared" si="4"/>
        <v>0.25</v>
      </c>
      <c r="G95" s="159" t="str">
        <f t="shared" si="5"/>
        <v/>
      </c>
      <c r="H95" s="23"/>
      <c r="L95" s="23"/>
      <c r="M95" s="23"/>
      <c r="N95" s="55"/>
    </row>
    <row r="96" spans="1:14" x14ac:dyDescent="0.25">
      <c r="A96" s="25" t="s">
        <v>144</v>
      </c>
      <c r="B96" s="140" t="s">
        <v>1496</v>
      </c>
      <c r="C96" s="150">
        <v>500</v>
      </c>
      <c r="D96" s="150" t="str">
        <f t="shared" si="3"/>
        <v/>
      </c>
      <c r="E96" s="21"/>
      <c r="F96" s="159">
        <f t="shared" si="4"/>
        <v>0.25</v>
      </c>
      <c r="G96" s="159" t="str">
        <f t="shared" si="5"/>
        <v/>
      </c>
      <c r="H96" s="23"/>
      <c r="L96" s="23"/>
      <c r="M96" s="23"/>
      <c r="N96" s="55"/>
    </row>
    <row r="97" spans="1:14" x14ac:dyDescent="0.25">
      <c r="A97" s="25" t="s">
        <v>145</v>
      </c>
      <c r="B97" s="140" t="s">
        <v>1497</v>
      </c>
      <c r="C97" s="150"/>
      <c r="D97" s="150" t="str">
        <f t="shared" si="3"/>
        <v/>
      </c>
      <c r="E97" s="21"/>
      <c r="F97" s="159" t="str">
        <f t="shared" si="4"/>
        <v/>
      </c>
      <c r="G97" s="159" t="str">
        <f t="shared" si="5"/>
        <v/>
      </c>
      <c r="H97" s="23"/>
      <c r="L97" s="23"/>
      <c r="M97" s="23"/>
    </row>
    <row r="98" spans="1:14" x14ac:dyDescent="0.25">
      <c r="A98" s="25" t="s">
        <v>146</v>
      </c>
      <c r="B98" s="140" t="s">
        <v>1498</v>
      </c>
      <c r="C98" s="150">
        <v>500</v>
      </c>
      <c r="D98" s="150" t="str">
        <f t="shared" si="3"/>
        <v/>
      </c>
      <c r="E98" s="21"/>
      <c r="F98" s="159">
        <f t="shared" si="4"/>
        <v>0.25</v>
      </c>
      <c r="G98" s="159" t="str">
        <f t="shared" si="5"/>
        <v/>
      </c>
      <c r="H98" s="23"/>
      <c r="L98" s="23"/>
      <c r="M98" s="23"/>
    </row>
    <row r="99" spans="1:14" x14ac:dyDescent="0.25">
      <c r="A99" s="25" t="s">
        <v>147</v>
      </c>
      <c r="B99" s="140" t="s">
        <v>1499</v>
      </c>
      <c r="C99" s="150"/>
      <c r="D99" s="150" t="str">
        <f t="shared" si="3"/>
        <v/>
      </c>
      <c r="E99" s="21"/>
      <c r="F99" s="159" t="str">
        <f t="shared" si="4"/>
        <v/>
      </c>
      <c r="G99" s="159" t="str">
        <f t="shared" si="5"/>
        <v/>
      </c>
      <c r="H99" s="23"/>
      <c r="L99" s="23"/>
      <c r="M99" s="23"/>
    </row>
    <row r="100" spans="1:14" x14ac:dyDescent="0.25">
      <c r="A100" s="25" t="s">
        <v>148</v>
      </c>
      <c r="B100" s="59" t="s">
        <v>99</v>
      </c>
      <c r="C100" s="152">
        <f>SUM(C93:C99)</f>
        <v>2000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v>500</v>
      </c>
      <c r="D104" s="152" t="str">
        <f>IF($D$89="ND2","ND2","")</f>
        <v/>
      </c>
      <c r="E104" s="42"/>
      <c r="F104" s="159">
        <f>IF($C$100=0,"",IF(C104="","",IF(C104="","",C104/$C$100)))</f>
        <v>0.25</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2393.8854009299998</v>
      </c>
      <c r="D112" s="150">
        <v>2393.8854009299998</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2393.8854009299998</v>
      </c>
      <c r="D129" s="150">
        <f>SUM(D112:D128)</f>
        <v>2393.8854009299998</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9.7004421199999999</v>
      </c>
      <c r="D174" s="39"/>
      <c r="E174" s="31"/>
      <c r="F174" s="159">
        <f>IF($C$179=0,"",IF(C174="[for completion]","",C174/$C$179))</f>
        <v>1</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9.7004421199999999</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208">
        <v>9.7004421199999999</v>
      </c>
      <c r="E193" s="50"/>
      <c r="F193" s="159">
        <f t="shared" ref="F193:F206" si="15">IF($C$208=0,"",IF(C193="[for completion]","",C193/$C$208))</f>
        <v>1</v>
      </c>
      <c r="G193" s="51"/>
      <c r="H193" s="23"/>
      <c r="L193" s="23"/>
      <c r="M193" s="23"/>
      <c r="N193" s="55"/>
    </row>
    <row r="194" spans="1:14" x14ac:dyDescent="0.25">
      <c r="A194" s="25" t="s">
        <v>256</v>
      </c>
      <c r="B194" s="42" t="s">
        <v>257</v>
      </c>
      <c r="C194" s="150"/>
      <c r="E194" s="53"/>
      <c r="F194" s="159">
        <f t="shared" si="15"/>
        <v>0</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9.7004421199999999</v>
      </c>
      <c r="E207" s="53"/>
      <c r="F207" s="159">
        <f>SUM(F193:F196)</f>
        <v>1</v>
      </c>
      <c r="G207" s="53"/>
      <c r="H207" s="23"/>
      <c r="L207" s="23"/>
      <c r="M207" s="23"/>
      <c r="N207" s="55"/>
    </row>
    <row r="208" spans="1:14" x14ac:dyDescent="0.25">
      <c r="A208" s="25" t="s">
        <v>282</v>
      </c>
      <c r="B208" s="59" t="s">
        <v>99</v>
      </c>
      <c r="C208" s="152">
        <f>SUM(C193:C206)</f>
        <v>9.7004421199999999</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ht="45"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2569</v>
      </c>
      <c r="H339" s="23"/>
      <c r="I339" s="55"/>
      <c r="J339" s="55"/>
      <c r="K339" s="55"/>
      <c r="L339" s="55"/>
      <c r="M339" s="55"/>
      <c r="N339" s="55"/>
    </row>
    <row r="340" spans="1:14" outlineLevel="1" x14ac:dyDescent="0.25">
      <c r="A340" s="25" t="s">
        <v>389</v>
      </c>
      <c r="B340" s="54" t="s">
        <v>2570</v>
      </c>
      <c r="C340" s="25" t="s">
        <v>2569</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421" zoomScale="60" zoomScaleNormal="80" workbookViewId="0"/>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2393.8854009299998</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2393.8854009299998</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14916</v>
      </c>
      <c r="D28" s="276" t="str">
        <f>IF(C28="","","ND2")</f>
        <v>ND2</v>
      </c>
      <c r="F28" s="276">
        <f>IF(C28=0,"",IF(C28="","",C28))</f>
        <v>14916</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3.0000000000000001E-3</v>
      </c>
      <c r="D36" s="142" t="str">
        <f>IF(C36="","","ND2")</f>
        <v>ND2</v>
      </c>
      <c r="E36" s="170"/>
      <c r="F36" s="142">
        <f>IF(C36=0,"",C36)</f>
        <v>3.0000000000000001E-3</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3.9813510000000003E-2</v>
      </c>
      <c r="D99" s="142" t="str">
        <f t="shared" ref="D99:D111" si="1">IF(C99="","","ND2")</f>
        <v>ND2</v>
      </c>
      <c r="E99" s="142"/>
      <c r="F99" s="142">
        <f t="shared" ref="F99:F111" si="2">IF(C99="","",C99)</f>
        <v>3.9813510000000003E-2</v>
      </c>
      <c r="G99" s="108"/>
    </row>
    <row r="100" spans="1:7" x14ac:dyDescent="0.25">
      <c r="A100" s="108" t="s">
        <v>546</v>
      </c>
      <c r="B100" s="129" t="s">
        <v>2577</v>
      </c>
      <c r="C100" s="142">
        <v>4.1926989999999997E-2</v>
      </c>
      <c r="D100" s="142" t="str">
        <f t="shared" si="1"/>
        <v>ND2</v>
      </c>
      <c r="E100" s="142"/>
      <c r="F100" s="142">
        <f t="shared" si="2"/>
        <v>4.1926989999999997E-2</v>
      </c>
      <c r="G100" s="108"/>
    </row>
    <row r="101" spans="1:7" x14ac:dyDescent="0.25">
      <c r="A101" s="108" t="s">
        <v>547</v>
      </c>
      <c r="B101" s="129" t="s">
        <v>2578</v>
      </c>
      <c r="C101" s="142">
        <v>3.6017269999999997E-2</v>
      </c>
      <c r="D101" s="142" t="str">
        <f t="shared" si="1"/>
        <v>ND2</v>
      </c>
      <c r="E101" s="142"/>
      <c r="F101" s="142">
        <f t="shared" si="2"/>
        <v>3.6017269999999997E-2</v>
      </c>
      <c r="G101" s="108"/>
    </row>
    <row r="102" spans="1:7" x14ac:dyDescent="0.25">
      <c r="A102" s="108" t="s">
        <v>548</v>
      </c>
      <c r="B102" s="129" t="s">
        <v>2579</v>
      </c>
      <c r="C102" s="142">
        <v>8.5180199999999998E-2</v>
      </c>
      <c r="D102" s="142" t="str">
        <f t="shared" si="1"/>
        <v>ND2</v>
      </c>
      <c r="E102" s="142"/>
      <c r="F102" s="142">
        <f t="shared" si="2"/>
        <v>8.5180199999999998E-2</v>
      </c>
      <c r="G102" s="108"/>
    </row>
    <row r="103" spans="1:7" x14ac:dyDescent="0.25">
      <c r="A103" s="108" t="s">
        <v>549</v>
      </c>
      <c r="B103" s="129" t="s">
        <v>2580</v>
      </c>
      <c r="C103" s="142">
        <v>0.13284988</v>
      </c>
      <c r="D103" s="142" t="str">
        <f t="shared" si="1"/>
        <v>ND2</v>
      </c>
      <c r="E103" s="142"/>
      <c r="F103" s="142">
        <f t="shared" si="2"/>
        <v>0.13284988</v>
      </c>
      <c r="G103" s="108"/>
    </row>
    <row r="104" spans="1:7" x14ac:dyDescent="0.25">
      <c r="A104" s="108" t="s">
        <v>550</v>
      </c>
      <c r="B104" s="129" t="s">
        <v>2581</v>
      </c>
      <c r="C104" s="142">
        <v>0.12265038</v>
      </c>
      <c r="D104" s="142" t="str">
        <f t="shared" si="1"/>
        <v>ND2</v>
      </c>
      <c r="E104" s="142"/>
      <c r="F104" s="142">
        <f t="shared" si="2"/>
        <v>0.12265038</v>
      </c>
      <c r="G104" s="108"/>
    </row>
    <row r="105" spans="1:7" x14ac:dyDescent="0.25">
      <c r="A105" s="108" t="s">
        <v>551</v>
      </c>
      <c r="B105" s="129" t="s">
        <v>2582</v>
      </c>
      <c r="C105" s="142">
        <v>0.20159461000000001</v>
      </c>
      <c r="D105" s="142" t="str">
        <f t="shared" si="1"/>
        <v>ND2</v>
      </c>
      <c r="E105" s="142"/>
      <c r="F105" s="142">
        <f t="shared" si="2"/>
        <v>0.20159461000000001</v>
      </c>
      <c r="G105" s="108"/>
    </row>
    <row r="106" spans="1:7" x14ac:dyDescent="0.25">
      <c r="A106" s="108" t="s">
        <v>552</v>
      </c>
      <c r="B106" s="129" t="s">
        <v>2583</v>
      </c>
      <c r="C106" s="142">
        <v>3.1735649999999997E-2</v>
      </c>
      <c r="D106" s="142" t="str">
        <f t="shared" si="1"/>
        <v>ND2</v>
      </c>
      <c r="E106" s="142"/>
      <c r="F106" s="142">
        <f t="shared" si="2"/>
        <v>3.1735649999999997E-2</v>
      </c>
      <c r="G106" s="108"/>
    </row>
    <row r="107" spans="1:7" x14ac:dyDescent="0.25">
      <c r="A107" s="108" t="s">
        <v>553</v>
      </c>
      <c r="B107" s="129" t="s">
        <v>2584</v>
      </c>
      <c r="C107" s="142">
        <v>0.14470699000000001</v>
      </c>
      <c r="D107" s="142" t="str">
        <f t="shared" si="1"/>
        <v>ND2</v>
      </c>
      <c r="E107" s="142"/>
      <c r="F107" s="142">
        <f t="shared" si="2"/>
        <v>0.14470699000000001</v>
      </c>
      <c r="G107" s="108"/>
    </row>
    <row r="108" spans="1:7" x14ac:dyDescent="0.25">
      <c r="A108" s="108" t="s">
        <v>554</v>
      </c>
      <c r="B108" s="129" t="s">
        <v>2585</v>
      </c>
      <c r="C108" s="142">
        <v>8.0396609999999993E-2</v>
      </c>
      <c r="D108" s="142" t="str">
        <f t="shared" si="1"/>
        <v>ND2</v>
      </c>
      <c r="E108" s="142"/>
      <c r="F108" s="142">
        <f t="shared" si="2"/>
        <v>8.0396609999999993E-2</v>
      </c>
      <c r="G108" s="108"/>
    </row>
    <row r="109" spans="1:7" x14ac:dyDescent="0.25">
      <c r="A109" s="108" t="s">
        <v>555</v>
      </c>
      <c r="B109" s="129" t="s">
        <v>2586</v>
      </c>
      <c r="C109" s="142">
        <v>6.0954080000000001E-2</v>
      </c>
      <c r="D109" s="142" t="str">
        <f t="shared" si="1"/>
        <v>ND2</v>
      </c>
      <c r="E109" s="142"/>
      <c r="F109" s="142">
        <f t="shared" si="2"/>
        <v>6.0954080000000001E-2</v>
      </c>
      <c r="G109" s="108"/>
    </row>
    <row r="110" spans="1:7" x14ac:dyDescent="0.25">
      <c r="A110" s="108" t="s">
        <v>556</v>
      </c>
      <c r="B110" s="129" t="s">
        <v>2587</v>
      </c>
      <c r="C110" s="142">
        <v>2.217384E-2</v>
      </c>
      <c r="D110" s="142" t="str">
        <f t="shared" si="1"/>
        <v>ND2</v>
      </c>
      <c r="E110" s="142"/>
      <c r="F110" s="142">
        <f t="shared" si="2"/>
        <v>2.217384E-2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0.97582911999999999</v>
      </c>
      <c r="D150" s="142" t="str">
        <f>IF(C150="","","ND2")</f>
        <v>ND2</v>
      </c>
      <c r="E150" s="143"/>
      <c r="F150" s="142">
        <f>IF(C150="","",C150)</f>
        <v>0.97582911999999999</v>
      </c>
    </row>
    <row r="151" spans="1:7" x14ac:dyDescent="0.25">
      <c r="A151" s="108" t="s">
        <v>579</v>
      </c>
      <c r="B151" s="108" t="s">
        <v>2590</v>
      </c>
      <c r="C151" s="142">
        <v>2.4170879999999999E-2</v>
      </c>
      <c r="D151" s="142" t="str">
        <f>IF(C151="","","ND2")</f>
        <v>ND2</v>
      </c>
      <c r="E151" s="143"/>
      <c r="F151" s="142">
        <f>IF(C151="","",C151)</f>
        <v>2.4170879999999999E-2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0.38855990000000001</v>
      </c>
      <c r="D160" s="142" t="str">
        <f>IF(C160="","","ND2")</f>
        <v>ND2</v>
      </c>
      <c r="E160" s="143"/>
      <c r="F160" s="142">
        <f>IF(C160="","",C160)</f>
        <v>0.38855990000000001</v>
      </c>
    </row>
    <row r="161" spans="1:7" x14ac:dyDescent="0.25">
      <c r="A161" s="108" t="s">
        <v>591</v>
      </c>
      <c r="B161" s="108" t="s">
        <v>592</v>
      </c>
      <c r="C161" s="142">
        <v>0.61144010000000004</v>
      </c>
      <c r="D161" s="142" t="str">
        <f>IF(C161="","","ND2")</f>
        <v>ND2</v>
      </c>
      <c r="E161" s="143"/>
      <c r="F161" s="142">
        <f>IF(C161="","",C161)</f>
        <v>0.61144010000000004</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1.8594650000000001E-2</v>
      </c>
      <c r="D170" s="142" t="str">
        <f>IF(C170="","","ND2")</f>
        <v>ND2</v>
      </c>
      <c r="E170" s="143"/>
      <c r="F170" s="142">
        <f>IF(C170="","",C170)</f>
        <v>1.8594650000000001E-2</v>
      </c>
    </row>
    <row r="171" spans="1:7" x14ac:dyDescent="0.25">
      <c r="A171" s="108" t="s">
        <v>603</v>
      </c>
      <c r="B171" s="130" t="s">
        <v>2593</v>
      </c>
      <c r="C171" s="142">
        <v>6.1652129999999999E-2</v>
      </c>
      <c r="D171" s="142" t="str">
        <f>IF(C171="","","ND2")</f>
        <v>ND2</v>
      </c>
      <c r="E171" s="143"/>
      <c r="F171" s="142">
        <f>IF(C171="","",C171)</f>
        <v>6.1652129999999999E-2</v>
      </c>
    </row>
    <row r="172" spans="1:7" x14ac:dyDescent="0.25">
      <c r="A172" s="108" t="s">
        <v>605</v>
      </c>
      <c r="B172" s="130" t="s">
        <v>2594</v>
      </c>
      <c r="C172" s="142">
        <v>7.7528169999999993E-2</v>
      </c>
      <c r="D172" s="142" t="str">
        <f>IF(C172="","","ND2")</f>
        <v>ND2</v>
      </c>
      <c r="E172" s="142"/>
      <c r="F172" s="142">
        <f>IF(C172="","",C172)</f>
        <v>7.7528169999999993E-2</v>
      </c>
    </row>
    <row r="173" spans="1:7" x14ac:dyDescent="0.25">
      <c r="A173" s="108" t="s">
        <v>607</v>
      </c>
      <c r="B173" s="130" t="s">
        <v>2595</v>
      </c>
      <c r="C173" s="142">
        <v>0.2308433</v>
      </c>
      <c r="D173" s="142" t="str">
        <f>IF(C173="","","ND2")</f>
        <v>ND2</v>
      </c>
      <c r="E173" s="142"/>
      <c r="F173" s="142">
        <f>IF(C173="","",C173)</f>
        <v>0.2308433</v>
      </c>
    </row>
    <row r="174" spans="1:7" x14ac:dyDescent="0.25">
      <c r="A174" s="108" t="s">
        <v>609</v>
      </c>
      <c r="B174" s="130" t="s">
        <v>2596</v>
      </c>
      <c r="C174" s="142">
        <v>0.61138176</v>
      </c>
      <c r="D174" s="142" t="str">
        <f>IF(C174="","","ND2")</f>
        <v>ND2</v>
      </c>
      <c r="E174" s="142"/>
      <c r="F174" s="142">
        <f>IF(C174="","",C174)</f>
        <v>0.61138176</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160.49111027956556</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3.6332258899999998</v>
      </c>
      <c r="D190" s="171">
        <v>228</v>
      </c>
      <c r="E190" s="135"/>
      <c r="F190" s="167">
        <f t="shared" ref="F190:F213" si="3">IF($C$214=0,"",IF(C190="[for completion]","",IF(C190="","",C190/$C$214)))</f>
        <v>1.5177108681094457E-3</v>
      </c>
      <c r="G190" s="167">
        <f t="shared" ref="G190:G213" si="4">IF($D$214=0,"",IF(D190="[for completion]","",IF(D190="","",D190/$D$214)))</f>
        <v>1.5285599356395816E-2</v>
      </c>
    </row>
    <row r="191" spans="1:7" x14ac:dyDescent="0.25">
      <c r="A191" s="108" t="s">
        <v>630</v>
      </c>
      <c r="B191" s="129" t="s">
        <v>2598</v>
      </c>
      <c r="C191" s="168">
        <v>21.29443654</v>
      </c>
      <c r="D191" s="171">
        <v>549</v>
      </c>
      <c r="E191" s="135"/>
      <c r="F191" s="167">
        <f t="shared" si="3"/>
        <v>8.8953450034522635E-3</v>
      </c>
      <c r="G191" s="167">
        <f t="shared" si="4"/>
        <v>3.680611423974256E-2</v>
      </c>
    </row>
    <row r="192" spans="1:7" x14ac:dyDescent="0.25">
      <c r="A192" s="108" t="s">
        <v>631</v>
      </c>
      <c r="B192" s="129" t="s">
        <v>2599</v>
      </c>
      <c r="C192" s="168">
        <v>51.594804310000001</v>
      </c>
      <c r="D192" s="171">
        <v>807</v>
      </c>
      <c r="E192" s="135"/>
      <c r="F192" s="167">
        <f t="shared" si="3"/>
        <v>2.1552746129767084E-2</v>
      </c>
      <c r="G192" s="167">
        <f t="shared" si="4"/>
        <v>5.4102976669348352E-2</v>
      </c>
    </row>
    <row r="193" spans="1:7" x14ac:dyDescent="0.25">
      <c r="A193" s="108" t="s">
        <v>632</v>
      </c>
      <c r="B193" s="129" t="s">
        <v>2600</v>
      </c>
      <c r="C193" s="168">
        <v>116.13672619</v>
      </c>
      <c r="D193" s="171">
        <v>1308</v>
      </c>
      <c r="E193" s="135"/>
      <c r="F193" s="167">
        <f t="shared" si="3"/>
        <v>4.8513903858924089E-2</v>
      </c>
      <c r="G193" s="167">
        <f t="shared" si="4"/>
        <v>8.7691069991954945E-2</v>
      </c>
    </row>
    <row r="194" spans="1:7" x14ac:dyDescent="0.25">
      <c r="A194" s="108" t="s">
        <v>633</v>
      </c>
      <c r="B194" s="129" t="s">
        <v>2601</v>
      </c>
      <c r="C194" s="168">
        <v>536.83930696000004</v>
      </c>
      <c r="D194" s="171">
        <v>4228</v>
      </c>
      <c r="E194" s="135"/>
      <c r="F194" s="167">
        <f t="shared" si="3"/>
        <v>0.22425438859831942</v>
      </c>
      <c r="G194" s="167">
        <f t="shared" si="4"/>
        <v>0.28345400911772595</v>
      </c>
    </row>
    <row r="195" spans="1:7" x14ac:dyDescent="0.25">
      <c r="A195" s="108" t="s">
        <v>634</v>
      </c>
      <c r="B195" s="129" t="s">
        <v>2602</v>
      </c>
      <c r="C195" s="168">
        <v>723.49956536000002</v>
      </c>
      <c r="D195" s="171">
        <v>4166</v>
      </c>
      <c r="E195" s="135"/>
      <c r="F195" s="167">
        <f t="shared" si="3"/>
        <v>0.30222815389530661</v>
      </c>
      <c r="G195" s="167">
        <f t="shared" si="4"/>
        <v>0.27929739876642534</v>
      </c>
    </row>
    <row r="196" spans="1:7" x14ac:dyDescent="0.25">
      <c r="A196" s="108" t="s">
        <v>635</v>
      </c>
      <c r="B196" s="129" t="s">
        <v>2603</v>
      </c>
      <c r="C196" s="168">
        <v>512.96675303999996</v>
      </c>
      <c r="D196" s="171">
        <v>2330</v>
      </c>
      <c r="E196" s="135"/>
      <c r="F196" s="167">
        <f t="shared" si="3"/>
        <v>0.21428208419697847</v>
      </c>
      <c r="G196" s="167">
        <f t="shared" si="4"/>
        <v>0.15620809868597479</v>
      </c>
    </row>
    <row r="197" spans="1:7" x14ac:dyDescent="0.25">
      <c r="A197" s="108" t="s">
        <v>636</v>
      </c>
      <c r="B197" s="129" t="s">
        <v>2604</v>
      </c>
      <c r="C197" s="168">
        <v>180.85912447000001</v>
      </c>
      <c r="D197" s="171">
        <v>667</v>
      </c>
      <c r="E197" s="135"/>
      <c r="F197" s="167">
        <f t="shared" si="3"/>
        <v>7.5550452164392684E-2</v>
      </c>
      <c r="G197" s="167">
        <f t="shared" si="4"/>
        <v>4.4717082327701795E-2</v>
      </c>
    </row>
    <row r="198" spans="1:7" x14ac:dyDescent="0.25">
      <c r="A198" s="108" t="s">
        <v>637</v>
      </c>
      <c r="B198" s="129" t="s">
        <v>2605</v>
      </c>
      <c r="C198" s="168">
        <v>88.875151389999999</v>
      </c>
      <c r="D198" s="171">
        <v>275</v>
      </c>
      <c r="E198" s="135"/>
      <c r="F198" s="167">
        <f t="shared" si="3"/>
        <v>3.7125900577977912E-2</v>
      </c>
      <c r="G198" s="167">
        <f t="shared" si="4"/>
        <v>1.8436578171091445E-2</v>
      </c>
    </row>
    <row r="199" spans="1:7" x14ac:dyDescent="0.25">
      <c r="A199" s="108" t="s">
        <v>638</v>
      </c>
      <c r="B199" s="129" t="s">
        <v>2606</v>
      </c>
      <c r="C199" s="168">
        <v>58.378801899999999</v>
      </c>
      <c r="D199" s="171">
        <v>157</v>
      </c>
      <c r="E199" s="129"/>
      <c r="F199" s="167">
        <f t="shared" si="3"/>
        <v>2.4386631823445019E-2</v>
      </c>
      <c r="G199" s="167">
        <f t="shared" si="4"/>
        <v>1.0525610083132207E-2</v>
      </c>
    </row>
    <row r="200" spans="1:7" x14ac:dyDescent="0.25">
      <c r="A200" s="108" t="s">
        <v>639</v>
      </c>
      <c r="B200" s="129" t="s">
        <v>2607</v>
      </c>
      <c r="C200" s="168">
        <v>34.942273810000003</v>
      </c>
      <c r="D200" s="171">
        <v>83</v>
      </c>
      <c r="E200" s="129"/>
      <c r="F200" s="167">
        <f t="shared" si="3"/>
        <v>1.4596468902156001E-2</v>
      </c>
      <c r="G200" s="167">
        <f t="shared" si="4"/>
        <v>5.5644945025475996E-3</v>
      </c>
    </row>
    <row r="201" spans="1:7" x14ac:dyDescent="0.25">
      <c r="A201" s="108" t="s">
        <v>640</v>
      </c>
      <c r="B201" s="129" t="s">
        <v>2608</v>
      </c>
      <c r="C201" s="168">
        <v>19.794510299999999</v>
      </c>
      <c r="D201" s="171">
        <v>42</v>
      </c>
      <c r="E201" s="129"/>
      <c r="F201" s="167">
        <f t="shared" si="3"/>
        <v>8.2687794045237205E-3</v>
      </c>
      <c r="G201" s="167">
        <f t="shared" si="4"/>
        <v>2.8157683024939663E-3</v>
      </c>
    </row>
    <row r="202" spans="1:7" x14ac:dyDescent="0.25">
      <c r="A202" s="108" t="s">
        <v>641</v>
      </c>
      <c r="B202" s="129" t="s">
        <v>2609</v>
      </c>
      <c r="C202" s="168">
        <v>15.28004619</v>
      </c>
      <c r="D202" s="171">
        <v>29</v>
      </c>
      <c r="E202" s="129"/>
      <c r="F202" s="167">
        <f t="shared" si="3"/>
        <v>6.3829480659616591E-3</v>
      </c>
      <c r="G202" s="167">
        <f t="shared" si="4"/>
        <v>1.9442209707696432E-3</v>
      </c>
    </row>
    <row r="203" spans="1:7" x14ac:dyDescent="0.25">
      <c r="A203" s="108" t="s">
        <v>642</v>
      </c>
      <c r="B203" s="129" t="s">
        <v>2610</v>
      </c>
      <c r="C203" s="168">
        <v>10.352179570000001</v>
      </c>
      <c r="D203" s="171">
        <v>18</v>
      </c>
      <c r="E203" s="129"/>
      <c r="F203" s="167">
        <f t="shared" si="3"/>
        <v>4.3244257080887333E-3</v>
      </c>
      <c r="G203" s="167">
        <f t="shared" si="4"/>
        <v>1.2067578439259854E-3</v>
      </c>
    </row>
    <row r="204" spans="1:7" x14ac:dyDescent="0.25">
      <c r="A204" s="108" t="s">
        <v>643</v>
      </c>
      <c r="B204" s="129" t="s">
        <v>2611</v>
      </c>
      <c r="C204" s="168">
        <v>8.0992280300000008</v>
      </c>
      <c r="D204" s="171">
        <v>13</v>
      </c>
      <c r="E204" s="129"/>
      <c r="F204" s="167">
        <f t="shared" si="3"/>
        <v>3.3832981423645137E-3</v>
      </c>
      <c r="G204" s="167">
        <f t="shared" si="4"/>
        <v>8.7154733172432289E-4</v>
      </c>
    </row>
    <row r="205" spans="1:7" x14ac:dyDescent="0.25">
      <c r="A205" s="108" t="s">
        <v>644</v>
      </c>
      <c r="B205" s="129" t="s">
        <v>2612</v>
      </c>
      <c r="C205" s="168">
        <v>5.99764974</v>
      </c>
      <c r="D205" s="171">
        <v>9</v>
      </c>
      <c r="F205" s="167">
        <f t="shared" si="3"/>
        <v>2.5054038667306181E-3</v>
      </c>
      <c r="G205" s="167">
        <f t="shared" si="4"/>
        <v>6.0337892196299272E-4</v>
      </c>
    </row>
    <row r="206" spans="1:7" x14ac:dyDescent="0.25">
      <c r="A206" s="108" t="s">
        <v>645</v>
      </c>
      <c r="B206" s="129" t="s">
        <v>2613</v>
      </c>
      <c r="C206" s="168">
        <v>1.4241748599999999</v>
      </c>
      <c r="D206" s="171">
        <v>2</v>
      </c>
      <c r="E206" s="124"/>
      <c r="F206" s="167">
        <f t="shared" si="3"/>
        <v>5.9492190371632746E-4</v>
      </c>
      <c r="G206" s="167">
        <f t="shared" si="4"/>
        <v>1.3408420488066506E-4</v>
      </c>
    </row>
    <row r="207" spans="1:7" x14ac:dyDescent="0.25">
      <c r="A207" s="108" t="s">
        <v>646</v>
      </c>
      <c r="B207" s="129" t="s">
        <v>2614</v>
      </c>
      <c r="C207" s="168">
        <v>3.09351551</v>
      </c>
      <c r="D207" s="171">
        <v>4</v>
      </c>
      <c r="E207" s="124"/>
      <c r="F207" s="167">
        <f t="shared" si="3"/>
        <v>1.2922571434698586E-3</v>
      </c>
      <c r="G207" s="167">
        <f t="shared" si="4"/>
        <v>2.6816840976133012E-4</v>
      </c>
    </row>
    <row r="208" spans="1:7" x14ac:dyDescent="0.25">
      <c r="A208" s="108" t="s">
        <v>647</v>
      </c>
      <c r="B208" s="129" t="s">
        <v>2615</v>
      </c>
      <c r="C208" s="168">
        <v>0.82392686999999998</v>
      </c>
      <c r="D208" s="171">
        <v>1</v>
      </c>
      <c r="E208" s="124"/>
      <c r="F208" s="167">
        <f t="shared" si="3"/>
        <v>3.4417974631530503E-4</v>
      </c>
      <c r="G208" s="167">
        <f t="shared" si="4"/>
        <v>6.7042102440332529E-5</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2393.8854009300007</v>
      </c>
      <c r="D214" s="172">
        <f>SUM(D190:D213)</f>
        <v>14916</v>
      </c>
      <c r="E214" s="124"/>
      <c r="F214" s="173">
        <f>SUM(F190:F213)</f>
        <v>0.99999999999999978</v>
      </c>
      <c r="G214" s="173">
        <f>SUM(G190:G213)</f>
        <v>1</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0.70092944999999995</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148.45079308999999</v>
      </c>
      <c r="D219" s="171">
        <v>1885</v>
      </c>
      <c r="F219" s="167">
        <f t="shared" ref="F219:F226" si="5">IF($C$227=0,"",IF(C219="[for completion]","",C219/$C$227))</f>
        <v>6.2012489416714917E-2</v>
      </c>
      <c r="G219" s="167">
        <f t="shared" ref="G219:G226" si="6">IF($D$227=0,"",IF(D219="[for completion]","",D219/$D$227))</f>
        <v>0.12637436310002681</v>
      </c>
    </row>
    <row r="220" spans="1:7" x14ac:dyDescent="0.25">
      <c r="A220" s="108" t="s">
        <v>660</v>
      </c>
      <c r="B220" s="108" t="s">
        <v>2621</v>
      </c>
      <c r="C220" s="168">
        <v>192.53220497999999</v>
      </c>
      <c r="D220" s="171">
        <v>1429</v>
      </c>
      <c r="F220" s="167">
        <f t="shared" si="5"/>
        <v>8.0426659064466152E-2</v>
      </c>
      <c r="G220" s="167">
        <f t="shared" si="6"/>
        <v>9.5803164387235185E-2</v>
      </c>
    </row>
    <row r="221" spans="1:7" x14ac:dyDescent="0.25">
      <c r="A221" s="108" t="s">
        <v>662</v>
      </c>
      <c r="B221" s="108" t="s">
        <v>2622</v>
      </c>
      <c r="C221" s="168">
        <v>305.07966524</v>
      </c>
      <c r="D221" s="171">
        <v>1801</v>
      </c>
      <c r="F221" s="167">
        <f t="shared" si="5"/>
        <v>0.12744121549071633</v>
      </c>
      <c r="G221" s="167">
        <f t="shared" si="6"/>
        <v>0.12074282649503888</v>
      </c>
    </row>
    <row r="222" spans="1:7" x14ac:dyDescent="0.25">
      <c r="A222" s="108" t="s">
        <v>664</v>
      </c>
      <c r="B222" s="108" t="s">
        <v>2623</v>
      </c>
      <c r="C222" s="168">
        <v>446.03504977</v>
      </c>
      <c r="D222" s="171">
        <v>2500</v>
      </c>
      <c r="F222" s="167">
        <f t="shared" si="5"/>
        <v>0.18632264084016717</v>
      </c>
      <c r="G222" s="167">
        <f t="shared" si="6"/>
        <v>0.16760525610083132</v>
      </c>
    </row>
    <row r="223" spans="1:7" x14ac:dyDescent="0.25">
      <c r="A223" s="108" t="s">
        <v>666</v>
      </c>
      <c r="B223" s="108" t="s">
        <v>2624</v>
      </c>
      <c r="C223" s="168">
        <v>482.99668174999999</v>
      </c>
      <c r="D223" s="171">
        <v>2698</v>
      </c>
      <c r="F223" s="167">
        <f t="shared" si="5"/>
        <v>0.20176265812990074</v>
      </c>
      <c r="G223" s="167">
        <f t="shared" si="6"/>
        <v>0.18087959238401716</v>
      </c>
    </row>
    <row r="224" spans="1:7" x14ac:dyDescent="0.25">
      <c r="A224" s="108" t="s">
        <v>668</v>
      </c>
      <c r="B224" s="108" t="s">
        <v>2625</v>
      </c>
      <c r="C224" s="168">
        <v>557.15166337999995</v>
      </c>
      <c r="D224" s="171">
        <v>3237</v>
      </c>
      <c r="F224" s="167">
        <f t="shared" si="5"/>
        <v>0.23273948834958941</v>
      </c>
      <c r="G224" s="167">
        <f t="shared" si="6"/>
        <v>0.2170152855993564</v>
      </c>
    </row>
    <row r="225" spans="1:7" x14ac:dyDescent="0.25">
      <c r="A225" s="108" t="s">
        <v>670</v>
      </c>
      <c r="B225" s="108" t="s">
        <v>2626</v>
      </c>
      <c r="C225" s="168">
        <v>250.4304956</v>
      </c>
      <c r="D225" s="171">
        <v>1307</v>
      </c>
      <c r="F225" s="167">
        <f t="shared" si="5"/>
        <v>0.10461256645899185</v>
      </c>
      <c r="G225" s="167">
        <f t="shared" si="6"/>
        <v>8.7624027889514622E-2</v>
      </c>
    </row>
    <row r="226" spans="1:7" x14ac:dyDescent="0.25">
      <c r="A226" s="108" t="s">
        <v>672</v>
      </c>
      <c r="B226" s="108" t="s">
        <v>2627</v>
      </c>
      <c r="C226" s="168">
        <v>11.20884712</v>
      </c>
      <c r="D226" s="171">
        <v>59</v>
      </c>
      <c r="F226" s="167">
        <f t="shared" si="5"/>
        <v>4.6822822494533263E-3</v>
      </c>
      <c r="G226" s="167">
        <f t="shared" si="6"/>
        <v>3.955484043979619E-3</v>
      </c>
    </row>
    <row r="227" spans="1:7" x14ac:dyDescent="0.25">
      <c r="A227" s="108" t="s">
        <v>674</v>
      </c>
      <c r="B227" s="138" t="s">
        <v>99</v>
      </c>
      <c r="C227" s="168">
        <f>SUM(C219:C226)</f>
        <v>2393.8854009300003</v>
      </c>
      <c r="D227" s="171">
        <f>SUM(D219:D226)</f>
        <v>14916</v>
      </c>
      <c r="F227" s="142">
        <f>SUM(F219:F226)</f>
        <v>0.99999999999999989</v>
      </c>
      <c r="G227" s="142">
        <f>SUM(G219:G226)</f>
        <v>0.99999999999999989</v>
      </c>
    </row>
    <row r="228" spans="1:7" outlineLevel="1" x14ac:dyDescent="0.25">
      <c r="A228" s="108" t="s">
        <v>675</v>
      </c>
      <c r="B228" s="125" t="s">
        <v>2628</v>
      </c>
      <c r="C228" s="168">
        <v>9.0865125599999992</v>
      </c>
      <c r="D228" s="171">
        <v>47</v>
      </c>
      <c r="F228" s="167">
        <f t="shared" ref="F228:F233" si="7">IF($C$227=0,"",IF(C228="[for completion]","",C228/$C$227))</f>
        <v>3.7957174376308826E-3</v>
      </c>
      <c r="G228" s="167">
        <f t="shared" ref="G228:G233" si="8">IF($D$227=0,"",IF(D228="[for completion]","",D228/$D$227))</f>
        <v>3.1509788146956287E-3</v>
      </c>
    </row>
    <row r="229" spans="1:7" outlineLevel="1" x14ac:dyDescent="0.25">
      <c r="A229" s="108" t="s">
        <v>677</v>
      </c>
      <c r="B229" s="125" t="s">
        <v>2629</v>
      </c>
      <c r="C229" s="168">
        <v>2.1223345600000001</v>
      </c>
      <c r="D229" s="171">
        <v>12</v>
      </c>
      <c r="F229" s="167">
        <f t="shared" si="7"/>
        <v>8.8656481182244331E-4</v>
      </c>
      <c r="G229" s="167">
        <f t="shared" si="8"/>
        <v>8.045052292839903E-4</v>
      </c>
    </row>
    <row r="230" spans="1:7" outlineLevel="1" x14ac:dyDescent="0.25">
      <c r="A230" s="108" t="s">
        <v>679</v>
      </c>
      <c r="B230" s="125" t="s">
        <v>2630</v>
      </c>
      <c r="C230" s="168">
        <v>0</v>
      </c>
      <c r="D230" s="171">
        <v>0</v>
      </c>
      <c r="F230" s="167">
        <f t="shared" si="7"/>
        <v>0</v>
      </c>
      <c r="G230" s="167">
        <f t="shared" si="8"/>
        <v>0</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0.50470755</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525.9177846</v>
      </c>
      <c r="D241" s="171">
        <v>4653</v>
      </c>
      <c r="F241" s="167">
        <f t="shared" ref="F241:F248" si="9">IF($C$249=0,"",IF(C241="[Mark as ND1 if not relevant]","",C241/$C$249))</f>
        <v>0.21969213079109237</v>
      </c>
      <c r="G241" s="167">
        <f t="shared" ref="G241:G248" si="10">IF($D$249=0,"",IF(D241="[Mark as ND1 if not relevant]","",D241/$D$249))</f>
        <v>0.31194690265486724</v>
      </c>
    </row>
    <row r="242" spans="1:7" x14ac:dyDescent="0.25">
      <c r="A242" s="108" t="s">
        <v>693</v>
      </c>
      <c r="B242" s="108" t="s">
        <v>2635</v>
      </c>
      <c r="C242" s="168">
        <v>565.72428506000006</v>
      </c>
      <c r="D242" s="171">
        <v>3320</v>
      </c>
      <c r="F242" s="167">
        <f t="shared" si="9"/>
        <v>0.2363205376665993</v>
      </c>
      <c r="G242" s="167">
        <f t="shared" si="10"/>
        <v>0.22257978010190399</v>
      </c>
    </row>
    <row r="243" spans="1:7" x14ac:dyDescent="0.25">
      <c r="A243" s="108" t="s">
        <v>694</v>
      </c>
      <c r="B243" s="108" t="s">
        <v>2636</v>
      </c>
      <c r="C243" s="168">
        <v>697.03050510000003</v>
      </c>
      <c r="D243" s="171">
        <v>3770</v>
      </c>
      <c r="F243" s="167">
        <f t="shared" si="9"/>
        <v>0.29117120845852146</v>
      </c>
      <c r="G243" s="167">
        <f t="shared" si="10"/>
        <v>0.25274872620005362</v>
      </c>
    </row>
    <row r="244" spans="1:7" x14ac:dyDescent="0.25">
      <c r="A244" s="108" t="s">
        <v>695</v>
      </c>
      <c r="B244" s="108" t="s">
        <v>2637</v>
      </c>
      <c r="C244" s="168">
        <v>448.02364007</v>
      </c>
      <c r="D244" s="171">
        <v>2324</v>
      </c>
      <c r="F244" s="167">
        <f t="shared" si="9"/>
        <v>0.18715333653647226</v>
      </c>
      <c r="G244" s="167">
        <f t="shared" si="10"/>
        <v>0.1558058460713328</v>
      </c>
    </row>
    <row r="245" spans="1:7" x14ac:dyDescent="0.25">
      <c r="A245" s="108" t="s">
        <v>696</v>
      </c>
      <c r="B245" s="108" t="s">
        <v>2638</v>
      </c>
      <c r="C245" s="168">
        <v>120.29216341</v>
      </c>
      <c r="D245" s="171">
        <v>653</v>
      </c>
      <c r="F245" s="167">
        <f t="shared" si="9"/>
        <v>5.0249758557058648E-2</v>
      </c>
      <c r="G245" s="167">
        <f t="shared" si="10"/>
        <v>4.3778492893537142E-2</v>
      </c>
    </row>
    <row r="246" spans="1:7" x14ac:dyDescent="0.25">
      <c r="A246" s="108" t="s">
        <v>697</v>
      </c>
      <c r="B246" s="108" t="s">
        <v>2639</v>
      </c>
      <c r="C246" s="168">
        <v>28.064669510000002</v>
      </c>
      <c r="D246" s="171">
        <v>151</v>
      </c>
      <c r="F246" s="167">
        <f t="shared" si="9"/>
        <v>1.1723480789471866E-2</v>
      </c>
      <c r="G246" s="167">
        <f t="shared" si="10"/>
        <v>1.0123357468490211E-2</v>
      </c>
    </row>
    <row r="247" spans="1:7" x14ac:dyDescent="0.25">
      <c r="A247" s="108" t="s">
        <v>698</v>
      </c>
      <c r="B247" s="108" t="s">
        <v>2640</v>
      </c>
      <c r="C247" s="168">
        <v>7.0960566099999998</v>
      </c>
      <c r="D247" s="171">
        <v>37</v>
      </c>
      <c r="F247" s="167">
        <f t="shared" si="9"/>
        <v>2.9642424015966914E-3</v>
      </c>
      <c r="G247" s="167">
        <f t="shared" si="10"/>
        <v>2.4805577902923034E-3</v>
      </c>
    </row>
    <row r="248" spans="1:7" x14ac:dyDescent="0.25">
      <c r="A248" s="108" t="s">
        <v>699</v>
      </c>
      <c r="B248" s="108" t="s">
        <v>2627</v>
      </c>
      <c r="C248" s="168">
        <v>1.7362965699999999</v>
      </c>
      <c r="D248" s="171">
        <v>8</v>
      </c>
      <c r="F248" s="167">
        <f t="shared" si="9"/>
        <v>7.2530479918774178E-4</v>
      </c>
      <c r="G248" s="167">
        <f t="shared" si="10"/>
        <v>5.3633681952266023E-4</v>
      </c>
    </row>
    <row r="249" spans="1:7" x14ac:dyDescent="0.25">
      <c r="A249" s="108" t="s">
        <v>700</v>
      </c>
      <c r="B249" s="138" t="s">
        <v>99</v>
      </c>
      <c r="C249" s="168">
        <f>SUM(C241:C248)</f>
        <v>2393.8854009299994</v>
      </c>
      <c r="D249" s="171">
        <f>SUM(D241:D248)</f>
        <v>14916</v>
      </c>
      <c r="F249" s="142">
        <f>SUM(F241:F248)</f>
        <v>1.0000000000000002</v>
      </c>
      <c r="G249" s="142">
        <f>SUM(G241:G248)</f>
        <v>1</v>
      </c>
    </row>
    <row r="250" spans="1:7" outlineLevel="1" x14ac:dyDescent="0.25">
      <c r="A250" s="108" t="s">
        <v>701</v>
      </c>
      <c r="B250" s="125" t="s">
        <v>2628</v>
      </c>
      <c r="C250" s="168">
        <v>0.90576719000000006</v>
      </c>
      <c r="D250" s="171">
        <v>4</v>
      </c>
      <c r="F250" s="167">
        <f t="shared" ref="F250:F255" si="11">IF($C$249=0,"",IF(C250="[for completion]","",C250/$C$249))</f>
        <v>3.7836698016041994E-4</v>
      </c>
      <c r="G250" s="167">
        <f t="shared" ref="G250:G255" si="12">IF($D$249=0,"",IF(D250="[for completion]","",D250/$D$249))</f>
        <v>2.6816840976133012E-4</v>
      </c>
    </row>
    <row r="251" spans="1:7" outlineLevel="1" x14ac:dyDescent="0.25">
      <c r="A251" s="108" t="s">
        <v>702</v>
      </c>
      <c r="B251" s="125" t="s">
        <v>2629</v>
      </c>
      <c r="C251" s="168">
        <v>0.29706485999999999</v>
      </c>
      <c r="D251" s="171">
        <v>2</v>
      </c>
      <c r="F251" s="167">
        <f t="shared" si="11"/>
        <v>1.240931833598189E-4</v>
      </c>
      <c r="G251" s="167">
        <f t="shared" si="12"/>
        <v>1.3408420488066506E-4</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0.53346452</v>
      </c>
      <c r="D255" s="171">
        <v>2</v>
      </c>
      <c r="F255" s="167">
        <f t="shared" si="11"/>
        <v>2.2284463566750297E-4</v>
      </c>
      <c r="G255" s="167">
        <f t="shared" si="12"/>
        <v>1.3408420488066506E-4</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0.33170347</v>
      </c>
      <c r="E277" s="103"/>
      <c r="F277" s="103"/>
    </row>
    <row r="278" spans="1:7" x14ac:dyDescent="0.25">
      <c r="A278" s="108" t="s">
        <v>733</v>
      </c>
      <c r="B278" s="108" t="s">
        <v>734</v>
      </c>
      <c r="C278" s="142">
        <v>0.66829653</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C4" sqref="C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34" zoomScale="60" zoomScaleNormal="80" workbookViewId="0">
      <selection activeCell="C23" sqref="C23"/>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322" t="s">
        <v>2670</v>
      </c>
    </row>
    <row r="7" spans="1:13" x14ac:dyDescent="0.25">
      <c r="A7" s="1" t="s">
        <v>1147</v>
      </c>
      <c r="B7" s="39" t="s">
        <v>1148</v>
      </c>
      <c r="C7" s="322" t="s">
        <v>2671</v>
      </c>
    </row>
    <row r="8" spans="1:13" x14ac:dyDescent="0.25">
      <c r="A8" s="1" t="s">
        <v>1149</v>
      </c>
      <c r="B8" s="39" t="s">
        <v>1150</v>
      </c>
      <c r="C8" s="322" t="s">
        <v>2672</v>
      </c>
    </row>
    <row r="9" spans="1:13" x14ac:dyDescent="0.25">
      <c r="A9" s="1" t="s">
        <v>1151</v>
      </c>
      <c r="B9" s="39" t="s">
        <v>1152</v>
      </c>
      <c r="C9" s="322" t="s">
        <v>2646</v>
      </c>
    </row>
    <row r="10" spans="1:13" ht="44.25" customHeight="1" x14ac:dyDescent="0.25">
      <c r="A10" s="1" t="s">
        <v>1153</v>
      </c>
      <c r="B10" s="39" t="s">
        <v>2651</v>
      </c>
      <c r="C10" s="322" t="s">
        <v>2652</v>
      </c>
    </row>
    <row r="11" spans="1:13" ht="54.75" customHeight="1" x14ac:dyDescent="0.25">
      <c r="A11" s="1" t="s">
        <v>1154</v>
      </c>
      <c r="B11" s="39" t="s">
        <v>2653</v>
      </c>
      <c r="C11" s="322" t="s">
        <v>2673</v>
      </c>
    </row>
    <row r="12" spans="1:13" ht="45" x14ac:dyDescent="0.25">
      <c r="A12" s="1" t="s">
        <v>1155</v>
      </c>
      <c r="B12" s="39" t="s">
        <v>1156</v>
      </c>
      <c r="C12" s="322" t="s">
        <v>2649</v>
      </c>
    </row>
    <row r="13" spans="1:13" x14ac:dyDescent="0.25">
      <c r="A13" s="1" t="s">
        <v>1157</v>
      </c>
      <c r="B13" s="39" t="s">
        <v>1158</v>
      </c>
      <c r="C13" s="322" t="s">
        <v>2648</v>
      </c>
    </row>
    <row r="14" spans="1:13" ht="30" x14ac:dyDescent="0.25">
      <c r="A14" s="1" t="s">
        <v>1159</v>
      </c>
      <c r="B14" s="39" t="s">
        <v>1160</v>
      </c>
      <c r="C14" s="322" t="s">
        <v>2647</v>
      </c>
    </row>
    <row r="15" spans="1:13" x14ac:dyDescent="0.25">
      <c r="A15" s="1" t="s">
        <v>1161</v>
      </c>
      <c r="B15" s="39" t="s">
        <v>1162</v>
      </c>
      <c r="C15" s="322" t="s">
        <v>2650</v>
      </c>
    </row>
    <row r="16" spans="1:13" ht="30" x14ac:dyDescent="0.25">
      <c r="A16" s="1" t="s">
        <v>1163</v>
      </c>
      <c r="B16" s="43" t="s">
        <v>1164</v>
      </c>
      <c r="C16" s="322" t="s">
        <v>2645</v>
      </c>
    </row>
    <row r="17" spans="1:13" ht="30" customHeight="1" x14ac:dyDescent="0.25">
      <c r="A17" s="1" t="s">
        <v>1165</v>
      </c>
      <c r="B17" s="43" t="s">
        <v>1166</v>
      </c>
      <c r="C17" s="322" t="s">
        <v>2674</v>
      </c>
    </row>
    <row r="18" spans="1:13" x14ac:dyDescent="0.25">
      <c r="A18" s="1" t="s">
        <v>1167</v>
      </c>
      <c r="B18" s="43" t="s">
        <v>1168</v>
      </c>
      <c r="C18" s="322" t="s">
        <v>2675</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3" sqref="D3:H4"/>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9" t="s">
        <v>2531</v>
      </c>
      <c r="E3" s="329"/>
      <c r="F3" s="329"/>
      <c r="G3" s="329"/>
      <c r="H3" s="329"/>
      <c r="I3" s="222"/>
      <c r="J3" s="312"/>
    </row>
    <row r="4" spans="2:10" ht="48.75" customHeight="1" x14ac:dyDescent="0.25">
      <c r="B4" s="311"/>
      <c r="C4" s="222"/>
      <c r="D4" s="329"/>
      <c r="E4" s="329"/>
      <c r="F4" s="329"/>
      <c r="G4" s="329"/>
      <c r="H4" s="329"/>
      <c r="I4" s="222"/>
      <c r="J4" s="312"/>
    </row>
    <row r="5" spans="2:10" x14ac:dyDescent="0.25">
      <c r="B5" s="311"/>
      <c r="C5" s="222"/>
      <c r="D5" s="222"/>
      <c r="E5" s="313"/>
      <c r="F5" s="314"/>
      <c r="G5" s="222"/>
      <c r="H5" s="222"/>
      <c r="I5" s="222"/>
      <c r="J5" s="312"/>
    </row>
    <row r="6" spans="2:10" x14ac:dyDescent="0.25">
      <c r="B6" s="311"/>
      <c r="C6" s="222"/>
      <c r="D6" s="330" t="s">
        <v>2532</v>
      </c>
      <c r="E6" s="330"/>
      <c r="F6" s="330"/>
      <c r="G6" s="330"/>
      <c r="H6" s="330"/>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50" zoomScaleNormal="80" zoomScaleSheetLayoutView="50" workbookViewId="0">
      <selection activeCell="D44" sqref="D44"/>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1" t="s">
        <v>1471</v>
      </c>
      <c r="B1" s="331"/>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2654</v>
      </c>
      <c r="E14" s="31"/>
      <c r="F14" s="31"/>
      <c r="G14" s="31"/>
      <c r="H14" s="23"/>
      <c r="L14" s="23"/>
      <c r="M14" s="23"/>
    </row>
    <row r="15" spans="1:13" x14ac:dyDescent="0.25">
      <c r="A15" s="25" t="s">
        <v>1378</v>
      </c>
      <c r="B15" s="42" t="s">
        <v>2573</v>
      </c>
      <c r="C15" s="25" t="s">
        <v>2574</v>
      </c>
      <c r="D15" s="25" t="s">
        <v>2655</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2656</v>
      </c>
      <c r="C18" s="25" t="s">
        <v>2535</v>
      </c>
      <c r="D18" s="25" t="s">
        <v>2654</v>
      </c>
      <c r="E18" s="31"/>
      <c r="F18" s="31"/>
      <c r="G18" s="31"/>
      <c r="H18" s="23"/>
      <c r="L18" s="23"/>
      <c r="M18" s="23"/>
    </row>
    <row r="19" spans="1:13" x14ac:dyDescent="0.25">
      <c r="A19" s="25" t="s">
        <v>1382</v>
      </c>
      <c r="B19" s="42" t="s">
        <v>1370</v>
      </c>
      <c r="C19" s="25" t="s">
        <v>2549</v>
      </c>
      <c r="D19" s="25" t="s">
        <v>2657</v>
      </c>
      <c r="E19" s="31"/>
      <c r="F19" s="31"/>
      <c r="G19" s="31"/>
      <c r="H19" s="23"/>
      <c r="L19" s="23"/>
      <c r="M19" s="23"/>
    </row>
    <row r="20" spans="1:13" x14ac:dyDescent="0.25">
      <c r="A20" s="25" t="s">
        <v>1383</v>
      </c>
      <c r="B20" s="42" t="s">
        <v>1371</v>
      </c>
      <c r="C20" s="25" t="s">
        <v>2558</v>
      </c>
      <c r="D20" s="25" t="s">
        <v>2658</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2555</v>
      </c>
      <c r="D24" s="25" t="s">
        <v>2659</v>
      </c>
      <c r="E24" s="31"/>
      <c r="F24" s="31"/>
      <c r="G24" s="31"/>
      <c r="H24" s="23"/>
      <c r="L24" s="23"/>
      <c r="M24" s="23"/>
    </row>
    <row r="25" spans="1:13" outlineLevel="1" x14ac:dyDescent="0.25">
      <c r="A25" s="25" t="s">
        <v>1387</v>
      </c>
      <c r="B25" s="40" t="s">
        <v>2551</v>
      </c>
      <c r="C25" s="25" t="s">
        <v>2535</v>
      </c>
      <c r="D25" s="25" t="s">
        <v>2654</v>
      </c>
      <c r="E25" s="31"/>
      <c r="F25" s="31"/>
      <c r="G25" s="31"/>
      <c r="H25" s="23"/>
      <c r="L25" s="23"/>
      <c r="M25" s="23"/>
    </row>
    <row r="26" spans="1:13" outlineLevel="1" x14ac:dyDescent="0.25">
      <c r="A26" s="25" t="s">
        <v>1390</v>
      </c>
      <c r="B26" s="40" t="s">
        <v>2554</v>
      </c>
      <c r="C26" s="25" t="s">
        <v>2555</v>
      </c>
      <c r="D26" s="25" t="s">
        <v>2659</v>
      </c>
      <c r="E26" s="31"/>
      <c r="F26" s="31"/>
      <c r="G26" s="31"/>
      <c r="H26" s="23"/>
      <c r="L26" s="23"/>
      <c r="M26" s="23"/>
    </row>
    <row r="27" spans="1:13" outlineLevel="1" x14ac:dyDescent="0.25">
      <c r="A27" s="25" t="s">
        <v>1391</v>
      </c>
      <c r="B27" s="40" t="s">
        <v>2557</v>
      </c>
      <c r="C27" s="25" t="s">
        <v>2558</v>
      </c>
      <c r="D27" s="25" t="s">
        <v>2658</v>
      </c>
      <c r="E27" s="31"/>
      <c r="F27" s="31"/>
      <c r="G27" s="31"/>
      <c r="H27" s="23"/>
      <c r="L27" s="23"/>
      <c r="M27" s="23"/>
    </row>
    <row r="28" spans="1:13" outlineLevel="1" x14ac:dyDescent="0.25">
      <c r="A28" s="25" t="s">
        <v>1392</v>
      </c>
      <c r="B28" s="40" t="s">
        <v>2571</v>
      </c>
      <c r="C28" s="25" t="s">
        <v>2572</v>
      </c>
      <c r="E28" s="31"/>
      <c r="F28" s="31"/>
      <c r="G28" s="31"/>
      <c r="H28" s="23"/>
      <c r="L28" s="23"/>
      <c r="M28" s="23"/>
    </row>
    <row r="29" spans="1:13" outlineLevel="1" x14ac:dyDescent="0.25">
      <c r="A29" s="25" t="s">
        <v>1393</v>
      </c>
      <c r="B29" s="40" t="s">
        <v>2568</v>
      </c>
      <c r="C29" s="25" t="s">
        <v>2569</v>
      </c>
      <c r="D29" s="25" t="s">
        <v>2660</v>
      </c>
      <c r="E29" s="31"/>
      <c r="F29" s="31"/>
      <c r="G29" s="31"/>
      <c r="H29" s="23"/>
      <c r="L29" s="23"/>
      <c r="M29" s="23"/>
    </row>
    <row r="30" spans="1:13" outlineLevel="1" x14ac:dyDescent="0.25">
      <c r="A30" s="25" t="s">
        <v>1394</v>
      </c>
      <c r="B30" s="40" t="s">
        <v>2550</v>
      </c>
      <c r="C30" s="25" t="s">
        <v>2535</v>
      </c>
      <c r="D30" s="25" t="s">
        <v>2654</v>
      </c>
      <c r="E30" s="31"/>
      <c r="F30" s="31"/>
      <c r="G30" s="31"/>
      <c r="H30" s="23"/>
      <c r="L30" s="23"/>
      <c r="M30" s="23"/>
    </row>
    <row r="31" spans="1:13" outlineLevel="1" x14ac:dyDescent="0.25">
      <c r="A31" s="25" t="s">
        <v>1395</v>
      </c>
      <c r="B31" s="40" t="s">
        <v>2559</v>
      </c>
      <c r="C31" s="25" t="s">
        <v>2560</v>
      </c>
      <c r="D31" s="25" t="s">
        <v>2661</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76.832099999999997</v>
      </c>
      <c r="H75" s="23"/>
    </row>
    <row r="76" spans="1:14" x14ac:dyDescent="0.25">
      <c r="A76" s="25" t="s">
        <v>1438</v>
      </c>
      <c r="B76" s="25" t="s">
        <v>1466</v>
      </c>
      <c r="C76" s="266">
        <v>294.12189999999998</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2662</v>
      </c>
      <c r="C82" s="261">
        <v>8.7266000000000004E-4</v>
      </c>
      <c r="D82" s="261" t="str">
        <f t="shared" ref="D82:D87" si="0">IF(C82="","","ND2")</f>
        <v>ND2</v>
      </c>
      <c r="E82" s="261" t="str">
        <f t="shared" ref="E82:E87" si="1">IF(C82="","","ND2")</f>
        <v>ND2</v>
      </c>
      <c r="F82" s="261" t="str">
        <f t="shared" ref="F82:F87" si="2">IF(C82="","","ND2")</f>
        <v>ND2</v>
      </c>
      <c r="G82" s="261">
        <f t="shared" ref="G82:G87" si="3">IF(C82="","",C82)</f>
        <v>8.7266000000000004E-4</v>
      </c>
      <c r="H82" s="23"/>
    </row>
    <row r="83" spans="1:8" x14ac:dyDescent="0.25">
      <c r="A83" s="25" t="s">
        <v>1445</v>
      </c>
      <c r="B83" s="25" t="s">
        <v>2663</v>
      </c>
      <c r="C83" s="261">
        <v>0</v>
      </c>
      <c r="D83" s="261" t="str">
        <f t="shared" si="0"/>
        <v>ND2</v>
      </c>
      <c r="E83" s="261" t="str">
        <f t="shared" si="1"/>
        <v>ND2</v>
      </c>
      <c r="F83" s="261" t="str">
        <f t="shared" si="2"/>
        <v>ND2</v>
      </c>
      <c r="G83" s="261">
        <f t="shared" si="3"/>
        <v>0</v>
      </c>
      <c r="H83" s="23"/>
    </row>
    <row r="84" spans="1:8" x14ac:dyDescent="0.25">
      <c r="A84" s="25" t="s">
        <v>1446</v>
      </c>
      <c r="B84" s="25" t="s">
        <v>2664</v>
      </c>
      <c r="C84" s="261">
        <v>0</v>
      </c>
      <c r="D84" s="261" t="str">
        <f t="shared" si="0"/>
        <v>ND2</v>
      </c>
      <c r="E84" s="261" t="str">
        <f t="shared" si="1"/>
        <v>ND2</v>
      </c>
      <c r="F84" s="261" t="str">
        <f t="shared" si="2"/>
        <v>ND2</v>
      </c>
      <c r="G84" s="261">
        <f t="shared" si="3"/>
        <v>0</v>
      </c>
      <c r="H84" s="23"/>
    </row>
    <row r="85" spans="1:8" x14ac:dyDescent="0.25">
      <c r="A85" s="25" t="s">
        <v>1447</v>
      </c>
      <c r="B85" s="25" t="s">
        <v>2665</v>
      </c>
      <c r="C85" s="261">
        <v>0</v>
      </c>
      <c r="D85" s="261" t="str">
        <f t="shared" si="0"/>
        <v>ND2</v>
      </c>
      <c r="E85" s="261" t="str">
        <f t="shared" si="1"/>
        <v>ND2</v>
      </c>
      <c r="F85" s="261" t="str">
        <f t="shared" si="2"/>
        <v>ND2</v>
      </c>
      <c r="G85" s="261">
        <f t="shared" si="3"/>
        <v>0</v>
      </c>
      <c r="H85" s="23"/>
    </row>
    <row r="86" spans="1:8" x14ac:dyDescent="0.25">
      <c r="A86" s="25" t="s">
        <v>1458</v>
      </c>
      <c r="B86" s="25" t="s">
        <v>2666</v>
      </c>
      <c r="C86" s="261">
        <v>0</v>
      </c>
      <c r="D86" s="261" t="str">
        <f t="shared" si="0"/>
        <v>ND2</v>
      </c>
      <c r="E86" s="261" t="str">
        <f t="shared" si="1"/>
        <v>ND2</v>
      </c>
      <c r="F86" s="261" t="str">
        <f t="shared" si="2"/>
        <v>ND2</v>
      </c>
      <c r="G86" s="261">
        <f t="shared" si="3"/>
        <v>0</v>
      </c>
      <c r="H86" s="23"/>
    </row>
    <row r="87" spans="1:8" outlineLevel="1" x14ac:dyDescent="0.25">
      <c r="A87" s="25" t="s">
        <v>1448</v>
      </c>
      <c r="B87" s="25" t="s">
        <v>2667</v>
      </c>
      <c r="C87" s="261">
        <v>0.99912734000000003</v>
      </c>
      <c r="D87" s="261" t="str">
        <f t="shared" si="0"/>
        <v>ND2</v>
      </c>
      <c r="E87" s="261" t="str">
        <f t="shared" si="1"/>
        <v>ND2</v>
      </c>
      <c r="F87" s="261" t="str">
        <f t="shared" si="2"/>
        <v>ND2</v>
      </c>
      <c r="G87" s="261">
        <f t="shared" si="3"/>
        <v>0.99912734000000003</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19CFC2-AC41-4439-A383-CA64E53B1CC2}">
  <ds:schemaRefs>
    <ds:schemaRef ds:uri="cd14063a-d18e-4dcb-8e91-b87e83e81a5c"/>
    <ds:schemaRef ds:uri="http://schemas.microsoft.com/office/2006/documentManagement/types"/>
    <ds:schemaRef ds:uri="http://schemas.openxmlformats.org/package/2006/metadata/core-properties"/>
    <ds:schemaRef ds:uri="a9eb1017-d938-41b5-a0ea-c598d0a65ca1"/>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122E068-C72D-4F03-A1C8-BE86D65FCCD1}">
  <ds:schemaRefs>
    <ds:schemaRef ds:uri="http://schemas.microsoft.com/sharepoint/v3/contenttype/forms"/>
  </ds:schemaRefs>
</ds:datastoreItem>
</file>

<file path=customXml/itemProps3.xml><?xml version="1.0" encoding="utf-8"?>
<ds:datastoreItem xmlns:ds="http://schemas.openxmlformats.org/officeDocument/2006/customXml" ds:itemID="{8CDDF4EF-C538-490B-89D6-3B9BFFFA5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2022-02-10T09:45:48Z</dcterms:created>
  <dcterms:modified xsi:type="dcterms:W3CDTF">2025-10-22T13:37:28Z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y fmtid="{D5CDD505-2E9C-101B-9397-08002B2CF9AE}" pid="4" name="MSIP_Label_b0e4137d-3c3f-4cec-9f07-da88235b25cd_Enabled">
    <vt:lpwstr>true</vt:lpwstr>
  </property>
  <property fmtid="{D5CDD505-2E9C-101B-9397-08002B2CF9AE}" pid="5" name="MSIP_Label_b0e4137d-3c3f-4cec-9f07-da88235b25cd_SetDate">
    <vt:lpwstr>2025-10-22T13:37:28Z</vt:lpwstr>
  </property>
  <property fmtid="{D5CDD505-2E9C-101B-9397-08002B2CF9AE}" pid="6" name="MSIP_Label_b0e4137d-3c3f-4cec-9f07-da88235b25cd_Method">
    <vt:lpwstr>Standard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14cffebd-926c-461c-bd18-913ea9a8beba</vt:lpwstr>
  </property>
  <property fmtid="{D5CDD505-2E9C-101B-9397-08002B2CF9AE}" pid="10" name="MSIP_Label_b0e4137d-3c3f-4cec-9f07-da88235b25cd_ContentBits">
    <vt:lpwstr>0</vt:lpwstr>
  </property>
</Properties>
</file>