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2/"/>
    </mc:Choice>
  </mc:AlternateContent>
  <xr:revisionPtr revIDLastSave="0" documentId="13_ncr:1_{A1142B86-B43B-4BE7-BDA7-2327B21240F1}" xr6:coauthVersionLast="47" xr6:coauthVersionMax="47" xr10:uidLastSave="{00000000-0000-0000-0000-000000000000}"/>
  <bookViews>
    <workbookView xWindow="22932" yWindow="-4512" windowWidth="30936" windowHeight="16896" tabRatio="879" firstSheet="3"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7" i="10" s="1"/>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F480" i="9"/>
  <c r="F478" i="9"/>
  <c r="F476" i="9"/>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7" i="22"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5" i="8" s="1"/>
  <c r="C207" i="8"/>
  <c r="F205" i="8"/>
  <c r="F201" i="8"/>
  <c r="F197" i="8"/>
  <c r="F193" i="8"/>
  <c r="C179" i="8"/>
  <c r="F186"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300" i="8"/>
  <c r="D292" i="8"/>
  <c r="D300" i="8"/>
  <c r="F292" i="8"/>
  <c r="D290" i="8"/>
  <c r="C293" i="8"/>
  <c r="C290" i="8"/>
  <c r="D293" i="8"/>
  <c r="C292" i="8"/>
  <c r="F195" i="8" l="1"/>
  <c r="F199" i="8"/>
  <c r="F203" i="8"/>
  <c r="G104" i="8"/>
  <c r="G102" i="8"/>
  <c r="G99" i="8"/>
  <c r="G97" i="8"/>
  <c r="G95" i="8"/>
  <c r="G93" i="8"/>
  <c r="G105" i="8"/>
  <c r="G103" i="8"/>
  <c r="G101" i="8"/>
  <c r="G98" i="8"/>
  <c r="G96" i="8"/>
  <c r="G94" i="8"/>
  <c r="F59" i="8"/>
  <c r="F61" i="8"/>
  <c r="F79" i="8"/>
  <c r="F102" i="8"/>
  <c r="G130" i="8"/>
  <c r="G131" i="8"/>
  <c r="G132" i="8"/>
  <c r="G133" i="8"/>
  <c r="G134" i="8"/>
  <c r="G135" i="8"/>
  <c r="G156" i="8"/>
  <c r="G157" i="8"/>
  <c r="G158" i="8"/>
  <c r="G159" i="8"/>
  <c r="G160" i="8"/>
  <c r="G161" i="8"/>
  <c r="F175" i="8"/>
  <c r="F179" i="8" s="1"/>
  <c r="F178" i="8"/>
  <c r="F181" i="8"/>
  <c r="F183" i="8"/>
  <c r="F185" i="8"/>
  <c r="F187" i="8"/>
  <c r="F194" i="8"/>
  <c r="F196" i="8"/>
  <c r="F198" i="8"/>
  <c r="F200" i="8"/>
  <c r="F202" i="8"/>
  <c r="F204" i="8"/>
  <c r="F206" i="8"/>
  <c r="F210" i="8"/>
  <c r="F212" i="8"/>
  <c r="F214" i="8"/>
  <c r="F16" i="9"/>
  <c r="F18" i="9"/>
  <c r="F20" i="9"/>
  <c r="F22" i="9"/>
  <c r="F24" i="9"/>
  <c r="F26" i="9"/>
  <c r="G17" i="22"/>
  <c r="G18" i="19"/>
  <c r="G17" i="19"/>
  <c r="G16" i="19"/>
  <c r="G19" i="19" s="1"/>
  <c r="G233" i="9"/>
  <c r="G232" i="9"/>
  <c r="G228" i="9"/>
  <c r="G229" i="9"/>
  <c r="G230" i="9"/>
  <c r="G231" i="9"/>
  <c r="F233" i="9"/>
  <c r="F250" i="9"/>
  <c r="F252" i="9"/>
  <c r="F254" i="9"/>
  <c r="F454" i="9"/>
  <c r="F456" i="9"/>
  <c r="F458" i="9"/>
  <c r="F477" i="9"/>
  <c r="F479" i="9"/>
  <c r="F150" i="10"/>
  <c r="F153" i="10"/>
  <c r="F159" i="11"/>
  <c r="F161" i="11"/>
  <c r="F180" i="11"/>
  <c r="F182" i="11"/>
  <c r="F184" i="11"/>
  <c r="F16" i="19"/>
  <c r="F18" i="19"/>
  <c r="F130" i="8"/>
  <c r="F131" i="8"/>
  <c r="F132" i="8"/>
  <c r="F133" i="8"/>
  <c r="F134" i="8"/>
  <c r="F135" i="8"/>
  <c r="F156" i="8"/>
  <c r="F157" i="8"/>
  <c r="F158" i="8"/>
  <c r="F159" i="8"/>
  <c r="F160" i="8"/>
  <c r="F161" i="8"/>
  <c r="F180" i="8"/>
  <c r="F182" i="8"/>
  <c r="F184" i="8"/>
  <c r="F209" i="8"/>
  <c r="F211" i="8"/>
  <c r="F213" i="8"/>
  <c r="F228" i="9"/>
  <c r="F229" i="9"/>
  <c r="F230" i="9"/>
  <c r="F231" i="9"/>
  <c r="F251" i="9"/>
  <c r="F253" i="9"/>
  <c r="F455" i="9"/>
  <c r="F457" i="9"/>
  <c r="F158" i="10"/>
  <c r="F156" i="10"/>
  <c r="F154" i="10"/>
  <c r="F151" i="10"/>
  <c r="F149" i="10"/>
  <c r="F152" i="10" s="1"/>
  <c r="F155" i="10"/>
  <c r="F159" i="10"/>
  <c r="F181" i="11"/>
  <c r="F183" i="11"/>
  <c r="F17"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208" i="8" l="1"/>
  <c r="F207" i="8"/>
  <c r="F19" i="19"/>
  <c r="G100"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<sst xmlns="http://schemas.openxmlformats.org/spreadsheetml/2006/main" count="3762" uniqueCount="2721">
  <si>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</si>
  <si>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</si>
  <si>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</si>
  <si>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</si>
  <si>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</si>
  <si>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</si>
  <si>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</si>
  <si>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</si>
  <si>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</si>
  <si>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</si>
  <si>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</si>
  <si>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</si>
  <si>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</si>
  <si>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</si>
  <si>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</si>
  <si>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</si>
  <si>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</si>
  <si>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</si>
  <si>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</si>
  <si>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</si>
  <si>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</si>
  <si>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</si>
  <si>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</si>
  <si>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</si>
  <si>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</si>
  <si>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</si>
  <si>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</si>
  <si>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</si>
  <si>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</si>
  <si>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</si>
  <si>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</si>
  <si>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</si>
  <si>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</si>
  <si>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</si>
  <si>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</si>
  <si>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</si>
  <si>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</si>
  <si>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</si>
  <si>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</si>
  <si>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</si>
  <si>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</si>
  <si>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</si>
  <si>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</si>
  <si>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</si>
  <si>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</si>
  <si>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</si>
  <si>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</si>
  <si>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</si>
  <si>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</si>
  <si>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</si>
  <si>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</si>
  <si>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</si>
  <si>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</si>
  <si>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</si>
  <si>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</si>
  <si>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</si>
  <si>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</si>
  <si>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</si>
  <si>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</si>
  <si>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</si>
  <si>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</si>
  <si>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</si>
  <si>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</si>
  <si>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</si>
  <si>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</si>
  <si>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</si>
  <si>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</si>
  <si>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</si>
  <si>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</si>
  <si>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</si>
  <si>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</si>
  <si>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</si>
  <si>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</si>
  <si>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</si>
  <si>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</si>
  <si>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</si>
  <si>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</si>
  <si>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</si>
  <si>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</si>
  <si>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</si>
  <si>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</si>
  <si>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</si>
  <si>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</si>
  <si>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</si>
  <si>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</si>
  <si>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</si>
  <si>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</si>
  <si>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</si>
  <si>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</si>
  <si>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</si>
  <si>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</si>
  <si>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</si>
  <si>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</si>
  <si>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</si>
  <si>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</si>
  <si>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</si>
  <si>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</si>
  <si>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</si>
  <si>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</si>
  <si>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</si>
  <si>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</si>
  <si>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</si>
  <si>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</si>
  <si>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</si>
  <si>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</si>
  <si>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</si>
  <si>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</si>
  <si>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</si>
  <si>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</si>
  <si>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</si>
  <si>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</si>
  <si>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</si>
  <si>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</si>
  <si>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</si>
  <si>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</si>
  <si>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</si>
  <si>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</si>
  <si>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</si>
  <si>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</si>
  <si>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</si>
  <si>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</si>
  <si>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</si>
  <si>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</si>
  <si>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</si>
  <si>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</si>
  <si>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</si>
  <si>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</si>
  <si>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</si>
  <si>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</si>
  <si>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</si>
  <si>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</si>
  <si>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</si>
  <si>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</si>
  <si>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</si>
  <si>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</si>
  <si>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</si>
  <si>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</si>
  <si>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</si>
  <si>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</si>
  <si>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</si>
  <si>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</si>
  <si>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</si>
  <si>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</si>
  <si>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</si>
  <si>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</si>
  <si>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</si>
  <si>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</si>
  <si>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</si>
  <si>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</si>
  <si>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</si>
  <si>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</si>
  <si>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</si>
  <si>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</si>
  <si>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</si>
  <si>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</si>
  <si>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</si>
  <si>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</si>
  <si>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</si>
  <si>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</si>
  <si>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</si>
  <si>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</si>
  <si>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</si>
  <si>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</si>
  <si>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</si>
  <si>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</si>
  <si>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</si>
  <si>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</si>
  <si>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</si>
  <si>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</si>
  <si>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</si>
  <si>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</si>
  <si>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</si>
  <si>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</si>
  <si>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</si>
  <si>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</si>
  <si>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</si>
  <si>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</si>
  <si>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</si>
  <si>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</si>
  <si>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</si>
  <si>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</si>
  <si>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</si>
  <si>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</si>
  <si>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</si>
  <si>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</si>
  <si>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</si>
  <si>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</si>
  <si>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</si>
  <si>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</si>
  <si>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</si>
  <si>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</si>
  <si>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</si>
  <si>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</si>
  <si>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</si>
  <si>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</si>
  <si>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</si>
  <si>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</si>
  <si>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</si>
  <si>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</si>
  <si>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</si>
  <si>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</si>
  <si>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</si>
  <si>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</si>
  <si>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</si>
  <si>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</si>
  <si>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</si>
  <si>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</si>
  <si>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</si>
  <si>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</si>
  <si>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</si>
  <si>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</si>
  <si>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</si>
  <si>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</si>
  <si>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</si>
  <si>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</si>
  <si>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</si>
  <si>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</si>
  <si>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</si>
  <si>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</si>
  <si>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</si>
  <si>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</si>
  <si>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</si>
  <si>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</si>
  <si>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</si>
  <si>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</si>
  <si>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</si>
  <si>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</si>
  <si>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</si>
  <si>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</si>
  <si>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</si>
  <si>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</si>
  <si>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</si>
  <si>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</si>
  <si>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</si>
  <si>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</si>
  <si>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</si>
  <si>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</si>
  <si>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</si>
  <si>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</si>
  <si>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</si>
  <si>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</si>
  <si>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</si>
  <si>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</si>
  <si>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</si>
  <si>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</si>
  <si>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</si>
  <si>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</si>
  <si>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</si>
  <si>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</si>
  <si>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</si>
  <si>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</si>
  <si>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</si>
  <si>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</si>
  <si>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</si>
  <si>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</si>
  <si>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</si>
  <si>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</si>
  <si>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</si>
  <si>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</si>
  <si>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</si>
  <si>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</si>
  <si>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</si>
  <si>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</si>
  <si>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</si>
  <si>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</si>
  <si>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</si>
  <si>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</si>
  <si>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</si>
  <si>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</si>
  <si>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</si>
  <si>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</si>
  <si>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</si>
  <si>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</si>
  <si>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</si>
  <si>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</si>
  <si>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</si>
  <si>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</si>
  <si>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</si>
  <si>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</si>
  <si>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</si>
  <si>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</si>
  <si>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</si>
  <si>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</si>
  <si>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</si>
  <si>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</si>
  <si>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</si>
  <si>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</si>
  <si>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</si>
  <si>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</si>
  <si>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</si>
  <si>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</si>
  <si>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</si>
  <si>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</si>
  <si>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</si>
  <si>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</si>
  <si>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</si>
  <si>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</si>
  <si>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</si>
  <si>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</si>
  <si>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</si>
  <si>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</si>
  <si>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</si>
  <si>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</si>
  <si>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</si>
  <si>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</si>
  <si>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</si>
  <si>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</si>
  <si>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</si>
  <si>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</si>
  <si>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</si>
  <si>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</si>
  <si>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</si>
  <si>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</si>
  <si>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</si>
  <si>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</si>
  <si>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</si>
  <si>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</si>
  <si>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</si>
  <si>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</si>
  <si>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</si>
  <si>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</si>
  <si>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</si>
  <si>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</si>
  <si>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</si>
  <si>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</si>
  <si>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</si>
  <si>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</si>
  <si>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</si>
  <si>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</si>
  <si>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</si>
  <si>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</si>
  <si>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</si>
  <si>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</si>
  <si>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</si>
  <si>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</si>
  <si>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</si>
  <si>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</si>
  <si>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</si>
  <si>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</si>
  <si>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</si>
  <si>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</si>
  <si>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</si>
  <si>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</si>
  <si>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</si>
  <si>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</si>
  <si>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</si>
  <si>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</si>
  <si>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</si>
  <si>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</si>
  <si>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</si>
  <si>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</si>
  <si>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</si>
  <si>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</si>
  <si>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</si>
  <si>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</si>
  <si>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</si>
  <si>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</si>
  <si>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</si>
  <si>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</si>
  <si>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</si>
  <si>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</si>
  <si>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</si>
  <si>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</si>
  <si>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</si>
  <si>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</si>
  <si>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</si>
  <si>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</si>
  <si>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</si>
  <si>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</si>
  <si>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</si>
  <si>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</si>
  <si>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</si>
  <si>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</si>
  <si>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</si>
  <si>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</si>
  <si>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</si>
  <si>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</si>
  <si>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</si>
  <si>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</si>
  <si>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</si>
  <si>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</si>
  <si>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</si>
  <si>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</si>
  <si>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</si>
  <si>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</si>
  <si>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</si>
  <si>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</si>
  <si>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</si>
  <si>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</si>
  <si>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</si>
  <si>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</si>
  <si>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</si>
  <si>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</si>
  <si>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</si>
  <si>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</si>
  <si>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</si>
  <si>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</si>
  <si>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</si>
  <si>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</si>
  <si>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</si>
  <si>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</si>
  <si>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</si>
  <si>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</si>
  <si>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</si>
  <si>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</si>
  <si>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</si>
  <si>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</si>
  <si>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</si>
  <si>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</si>
  <si>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</si>
  <si>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</si>
  <si>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</si>
  <si>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</si>
  <si>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</si>
  <si>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</si>
  <si>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</si>
  <si>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</si>
  <si>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</si>
  <si>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</si>
  <si>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</si>
  <si>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</si>
  <si>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</si>
  <si>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</si>
  <si>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</si>
  <si>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</si>
  <si>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</si>
  <si>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</si>
  <si>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</si>
  <si>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</si>
  <si>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</si>
  <si>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</si>
  <si>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</si>
  <si>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</si>
  <si>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</si>
  <si>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</si>
  <si>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</si>
  <si>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</si>
  <si>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</si>
  <si>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</si>
  <si>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</si>
  <si>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</si>
  <si>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</si>
  <si>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</si>
  <si>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</si>
  <si>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</si>
  <si>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</si>
  <si>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</si>
  <si>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</si>
  <si>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</si>
  <si>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</si>
  <si>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</si>
  <si>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</si>
  <si>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</si>
  <si>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</si>
  <si>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</si>
  <si>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</si>
  <si>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</si>
  <si>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</si>
  <si>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</si>
  <si>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</si>
  <si>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</si>
  <si>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</si>
  <si>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</si>
  <si>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</si>
  <si>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</si>
  <si>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</si>
  <si>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</si>
  <si>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</si>
  <si>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</si>
  <si>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</si>
  <si>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</si>
  <si>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</si>
  <si>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</si>
  <si>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</si>
  <si>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</si>
  <si>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</si>
  <si>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</si>
  <si>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</si>
  <si>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</si>
  <si>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</si>
  <si>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</si>
  <si>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</si>
  <si>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</si>
  <si>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</si>
  <si>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</si>
  <si>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</si>
  <si>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</si>
  <si>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</si>
  <si>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</si>
  <si>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</si>
  <si>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</si>
  <si>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</si>
  <si>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</si>
  <si>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</si>
  <si>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</si>
  <si>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</si>
  <si>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</si>
  <si>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</si>
  <si>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</si>
  <si>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</si>
  <si>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</si>
  <si>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</si>
  <si>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</si>
  <si>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</si>
  <si>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</si>
  <si>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</si>
  <si>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</si>
  <si>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</si>
  <si>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</si>
  <si>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</si>
  <si>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</si>
  <si>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</si>
  <si>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</si>
  <si>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</si>
  <si>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</si>
  <si>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</si>
  <si>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</si>
  <si>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</si>
  <si>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</si>
  <si>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</si>
  <si>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</si>
  <si>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</si>
  <si>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</si>
  <si>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</si>
  <si>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</si>
  <si>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</si>
  <si>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</si>
  <si>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</si>
  <si>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</si>
  <si>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</si>
  <si>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</si>
  <si>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</si>
  <si>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</si>
  <si>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</si>
  <si>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</si>
  <si>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</si>
  <si>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</si>
  <si>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</si>
  <si>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</si>
  <si>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</si>
  <si>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</si>
  <si>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</si>
  <si>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</si>
  <si>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</si>
  <si>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</si>
  <si>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</si>
  <si>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</si>
  <si>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</si>
  <si>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</si>
  <si>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</si>
  <si>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</si>
  <si>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</si>
  <si>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</si>
  <si>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</si>
  <si>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</si>
  <si>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</si>
  <si>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</si>
  <si>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</si>
  <si>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</si>
  <si>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</si>
  <si>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</si>
  <si>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</si>
  <si>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</si>
  <si>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</si>
  <si>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</si>
  <si>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</si>
  <si>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</si>
  <si>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</si>
  <si>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</si>
  <si>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</si>
  <si>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</si>
  <si>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</si>
  <si>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</si>
  <si>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</si>
  <si>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</si>
  <si>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</si>
  <si>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</si>
  <si>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</si>
  <si>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</si>
  <si>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</si>
  <si>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</si>
  <si>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</si>
  <si>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</si>
  <si>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</si>
  <si>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</si>
  <si>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</si>
  <si>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</si>
  <si>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</si>
  <si>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</si>
  <si>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</si>
  <si>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</si>
  <si>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</si>
  <si>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</si>
  <si>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</si>
  <si>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</si>
  <si>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</si>
  <si>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</si>
  <si>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</si>
  <si>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</si>
  <si>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</si>
  <si>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</si>
  <si>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</si>
  <si>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</si>
  <si>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</si>
  <si>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</si>
  <si>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</si>
  <si>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</si>
  <si>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</si>
  <si>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</si>
  <si>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</si>
  <si>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</si>
  <si>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</si>
  <si>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</si>
  <si>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</si>
  <si>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</si>
  <si>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</si>
  <si>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</si>
  <si>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</si>
  <si>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</si>
  <si>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</si>
  <si>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</si>
  <si>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</si>
  <si>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</si>
  <si>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</si>
  <si>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</si>
  <si>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</si>
  <si>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</si>
  <si>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</si>
  <si>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</si>
  <si>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</si>
  <si>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</si>
  <si>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</si>
  <si>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</si>
  <si>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</si>
  <si>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</si>
  <si>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</si>
  <si>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</si>
  <si>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</si>
  <si>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</si>
  <si>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</si>
  <si>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</si>
  <si>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</si>
  <si>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</si>
  <si>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</si>
  <si>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</si>
  <si>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</si>
  <si>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</si>
  <si>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</si>
  <si>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</si>
  <si>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</si>
  <si>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</si>
  <si>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</si>
  <si>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</si>
  <si>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</si>
  <si>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</si>
  <si>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</si>
  <si>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</si>
  <si>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</si>
  <si>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</si>
  <si>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</si>
  <si>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</si>
  <si>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</si>
  <si>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</si>
  <si>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</si>
  <si>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</si>
  <si>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</si>
  <si>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</si>
  <si>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</si>
  <si>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</si>
  <si>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</si>
  <si>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</si>
  <si>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</si>
  <si>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</si>
  <si>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</si>
  <si>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</si>
  <si>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</si>
  <si>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</si>
  <si>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</si>
  <si>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</si>
  <si>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</si>
  <si>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</si>
  <si>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</si>
  <si>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</si>
  <si>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</si>
  <si>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</si>
  <si>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</si>
  <si>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</si>
  <si>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</si>
  <si>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</si>
  <si>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</si>
  <si>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</si>
  <si>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</si>
  <si>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</si>
  <si>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</si>
  <si>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</si>
  <si>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</si>
  <si>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</si>
  <si>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</si>
  <si>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</si>
  <si>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</si>
  <si>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</si>
  <si>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</si>
  <si>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</si>
  <si>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</si>
  <si>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</si>
  <si>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</si>
  <si>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</si>
  <si>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</si>
  <si>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</si>
  <si>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</si>
  <si>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</si>
  <si>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</si>
  <si>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</si>
  <si>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</si>
  <si>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</si>
  <si>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</si>
  <si>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</si>
  <si>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</si>
  <si>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</si>
  <si>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</si>
  <si>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</si>
  <si>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</si>
  <si>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</si>
  <si>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</si>
  <si>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</si>
  <si>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</si>
  <si>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</si>
  <si>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</si>
  <si>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</si>
  <si>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</si>
  <si>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</si>
  <si>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</si>
  <si>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</si>
  <si>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</si>
  <si>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</si>
  <si>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</si>
  <si>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</si>
  <si>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</si>
  <si>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</si>
  <si>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</si>
  <si>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</si>
  <si>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</si>
  <si>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</si>
  <si>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</si>
  <si>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</si>
  <si>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</si>
  <si>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</si>
  <si>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</si>
  <si>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</si>
  <si>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</si>
  <si>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</si>
  <si>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</si>
  <si>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</si>
  <si>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</si>
  <si>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</si>
  <si>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</si>
  <si>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</si>
  <si>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</si>
  <si>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</si>
  <si>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</si>
  <si>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</si>
  <si>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</si>
  <si>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</si>
  <si>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</si>
  <si>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</si>
  <si>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</si>
  <si>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</si>
  <si>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</si>
  <si>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</si>
  <si>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</si>
  <si>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</si>
  <si>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</si>
  <si>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</si>
  <si>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</si>
  <si>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</si>
  <si>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</si>
  <si>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</si>
  <si>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</si>
  <si>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</si>
  <si>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</si>
  <si>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</si>
  <si>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</si>
  <si>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</si>
  <si>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</si>
  <si>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</si>
  <si>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</si>
  <si>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</si>
  <si>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</si>
  <si>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</si>
  <si>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</si>
  <si>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</si>
  <si>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</si>
  <si>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</si>
  <si>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</si>
  <si>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</si>
  <si>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</si>
  <si>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</si>
  <si>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</si>
  <si>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</si>
  <si>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</si>
  <si>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</si>
  <si>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</si>
  <si>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</si>
  <si>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</si>
  <si>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</si>
  <si>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</si>
  <si>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</si>
  <si>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</si>
  <si>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</si>
  <si>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</si>
  <si>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</si>
  <si>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</si>
  <si>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</si>
  <si>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</si>
  <si>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</si>
  <si>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</si>
  <si>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</si>
  <si>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</si>
  <si>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</si>
  <si>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</si>
  <si>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</si>
  <si>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</si>
  <si>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</si>
  <si>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</si>
  <si>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</si>
  <si>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</si>
  <si>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</si>
  <si>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</si>
  <si>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</si>
  <si>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</si>
  <si>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</si>
  <si>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</si>
  <si>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</si>
  <si>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</si>
  <si>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</si>
  <si>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</si>
  <si>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</si>
  <si>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</si>
  <si>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</si>
  <si>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</si>
  <si>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</si>
  <si>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</si>
  <si>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</si>
  <si>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</si>
  <si>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</si>
  <si>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</si>
  <si>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</si>
  <si>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</si>
  <si>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</si>
  <si>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</si>
  <si>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</si>
  <si>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</si>
  <si>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</si>
  <si>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</si>
  <si>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</si>
  <si>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</si>
  <si>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</si>
  <si>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</si>
  <si>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</si>
  <si>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</si>
  <si>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</si>
  <si>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</si>
  <si>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</si>
  <si>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</si>
  <si>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</si>
  <si>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</si>
  <si>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</si>
  <si>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</si>
  <si>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</si>
  <si>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</si>
  <si>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</si>
  <si>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</si>
  <si>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</si>
  <si>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</si>
  <si>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</si>
  <si>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</si>
  <si>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</si>
  <si>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</si>
  <si>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</si>
  <si>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</si>
  <si>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</si>
  <si>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</si>
  <si>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</si>
  <si>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</si>
  <si>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</si>
  <si>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</si>
  <si>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</si>
  <si>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</si>
  <si>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</si>
  <si>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</si>
  <si>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</si>
  <si>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</si>
  <si>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</si>
  <si>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</si>
  <si>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</si>
  <si>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</si>
  <si>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</si>
  <si>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</si>
  <si>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</si>
  <si>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</si>
  <si>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</si>
  <si>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</si>
  <si>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</si>
  <si>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</si>
  <si>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</si>
  <si>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</si>
  <si>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</si>
  <si>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</si>
  <si>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</si>
  <si>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</si>
  <si>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</si>
  <si>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</si>
  <si>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</si>
  <si>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</si>
  <si>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</si>
  <si>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</si>
  <si>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</si>
  <si>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</si>
  <si>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</si>
  <si>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</si>
  <si>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</si>
  <si>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</si>
  <si>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</si>
  <si>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</si>
  <si>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</si>
  <si>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</si>
  <si>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</si>
  <si>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</si>
  <si>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</si>
  <si>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</si>
  <si>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</si>
  <si>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</si>
  <si>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</si>
  <si>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</si>
  <si>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</si>
  <si>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</si>
  <si>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</si>
  <si>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</si>
  <si>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</si>
  <si>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</si>
  <si>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</si>
  <si>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</si>
  <si>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</si>
  <si>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</si>
  <si>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</si>
  <si>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</si>
  <si>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</si>
  <si>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</si>
  <si>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</si>
  <si>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</si>
  <si>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</si>
  <si>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</si>
  <si>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</si>
  <si>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</si>
  <si>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</si>
  <si>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</si>
  <si>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</si>
  <si>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</si>
  <si>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</si>
  <si>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</si>
  <si>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</si>
  <si>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</si>
  <si>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</si>
  <si>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</si>
  <si>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</si>
  <si>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</si>
  <si>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</si>
  <si>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</si>
  <si>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</si>
  <si>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</si>
  <si>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</si>
  <si>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</si>
  <si>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</si>
  <si>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</si>
  <si>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</si>
  <si>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</si>
  <si>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</si>
  <si>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</si>
  <si>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</si>
  <si>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</si>
  <si>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</si>
  <si>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</si>
  <si>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</si>
  <si>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</si>
  <si>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</si>
  <si>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</si>
  <si>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</si>
  <si>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</si>
  <si>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</si>
  <si>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</si>
  <si>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</si>
  <si>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</si>
  <si>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</si>
  <si>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</si>
  <si>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</si>
  <si>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</si>
  <si>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</si>
  <si>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</si>
  <si>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</si>
  <si>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</si>
  <si>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</si>
  <si>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</si>
  <si>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</si>
  <si>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</si>
  <si>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</si>
  <si>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</si>
  <si>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</si>
  <si>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</si>
  <si>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</si>
  <si>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</si>
  <si>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</si>
  <si>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</si>
  <si>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</si>
  <si>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</si>
  <si>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</si>
  <si>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</si>
  <si>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</si>
  <si>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</si>
  <si>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</si>
  <si>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</si>
  <si>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</si>
  <si>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</si>
  <si>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</si>
  <si>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</si>
  <si>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</si>
  <si>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</si>
  <si>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</si>
  <si>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</si>
  <si>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</si>
  <si>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</si>
  <si>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</si>
  <si>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</si>
  <si>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</si>
  <si>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</si>
  <si>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</si>
  <si>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</si>
  <si>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</si>
  <si>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</si>
  <si>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</si>
  <si>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</si>
  <si>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</si>
  <si>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</si>
  <si>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</si>
  <si>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</si>
  <si>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</si>
  <si>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</si>
  <si>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</si>
  <si>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</si>
  <si>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</si>
  <si>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</si>
  <si>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</si>
  <si>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</si>
  <si>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</si>
  <si>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</si>
  <si>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</si>
  <si>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</si>
  <si>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</si>
  <si>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</si>
  <si>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</si>
  <si>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</si>
  <si>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</si>
  <si>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</si>
  <si>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</si>
  <si>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</si>
  <si>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</si>
  <si>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</si>
  <si>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</si>
  <si>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</si>
  <si>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</si>
  <si>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</si>
  <si>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</si>
  <si>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</si>
  <si>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</si>
  <si>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</si>
  <si>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</si>
  <si>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</si>
  <si>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</si>
  <si>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</si>
  <si>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</si>
  <si>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</si>
  <si>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</si>
  <si>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</si>
  <si>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</si>
  <si>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</si>
  <si>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</si>
  <si>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</si>
  <si>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</si>
  <si>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</si>
  <si>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</si>
  <si>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</si>
  <si>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</si>
  <si>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</si>
  <si>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</si>
  <si>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</si>
  <si>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</si>
  <si>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</si>
  <si>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</si>
  <si>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</si>
  <si>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</si>
  <si>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</si>
  <si>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</si>
  <si>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</si>
  <si>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</si>
  <si>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</si>
  <si>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</si>
  <si>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</si>
  <si>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</si>
  <si>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</si>
  <si>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</si>
  <si>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</si>
  <si>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</si>
  <si>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</si>
  <si>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</si>
  <si>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</si>
  <si>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</si>
  <si>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</si>
  <si>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</si>
  <si>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</si>
  <si>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</si>
  <si>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</si>
  <si>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</si>
  <si>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</si>
  <si>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</si>
  <si>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</si>
  <si>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</si>
  <si>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</si>
  <si>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</si>
  <si>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</si>
  <si>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</si>
  <si>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</si>
  <si>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</si>
  <si>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</si>
  <si>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</si>
  <si>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</si>
  <si>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</si>
  <si>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</si>
  <si>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</si>
  <si>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</si>
  <si>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</si>
  <si>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</si>
  <si>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</si>
  <si>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</si>
  <si>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</si>
  <si>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</si>
  <si>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</si>
  <si>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</si>
  <si>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</si>
  <si>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</si>
  <si>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</si>
  <si>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</si>
  <si>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</si>
  <si>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</si>
  <si>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</si>
  <si>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</si>
  <si>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</si>
  <si>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</si>
  <si>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</si>
  <si>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</si>
  <si>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</si>
  <si>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</si>
  <si>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</si>
  <si>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</si>
  <si>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</si>
  <si>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</si>
  <si>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</si>
  <si>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</si>
  <si>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</si>
  <si>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</si>
  <si>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</si>
  <si>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</si>
  <si>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</si>
  <si>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</si>
  <si>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</si>
  <si>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</si>
  <si>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</si>
  <si>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</si>
  <si>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</si>
  <si>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</si>
  <si>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</si>
  <si>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</si>
  <si>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</si>
  <si>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</si>
  <si>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</si>
  <si>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</si>
  <si>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</si>
  <si>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</si>
  <si>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</si>
  <si>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</si>
  <si>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</si>
  <si>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</si>
  <si>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</si>
  <si>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</si>
  <si>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</si>
  <si>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</si>
  <si>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</si>
  <si>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</si>
  <si>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</si>
  <si>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</si>
  <si>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</si>
  <si>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</si>
  <si>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</si>
  <si>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</si>
  <si>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</si>
  <si>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</si>
  <si>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</si>
  <si>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</si>
  <si>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</si>
  <si>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</si>
  <si>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</si>
  <si>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</si>
  <si>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</si>
  <si>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</si>
  <si>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</si>
  <si>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</si>
  <si>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</si>
  <si>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</si>
  <si>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</si>
  <si>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</si>
  <si>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</si>
  <si>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</si>
  <si>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</si>
  <si>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</si>
  <si>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</si>
  <si>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</si>
  <si>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</si>
  <si>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</si>
  <si>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</si>
  <si>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</si>
  <si>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</si>
  <si>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</si>
  <si>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</si>
  <si>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</si>
  <si>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</si>
  <si>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</si>
  <si>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</si>
  <si>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</si>
  <si>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</si>
  <si>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</si>
  <si>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</si>
  <si>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</si>
  <si>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</si>
  <si>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</si>
  <si>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</si>
  <si>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</si>
  <si>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</si>
  <si>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</si>
  <si>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</si>
  <si>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</si>
  <si>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</si>
  <si>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</si>
  <si>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</si>
  <si>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</si>
  <si>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</si>
  <si>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</si>
  <si>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</si>
  <si>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</si>
  <si>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</si>
  <si>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</si>
  <si>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</si>
  <si>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</si>
  <si>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</si>
  <si>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</si>
  <si>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</si>
  <si>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</si>
  <si>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</si>
  <si>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</si>
  <si>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</si>
  <si>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</si>
  <si>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</si>
  <si>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</si>
  <si>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</si>
  <si>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</si>
  <si>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</si>
  <si>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</si>
  <si>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</si>
  <si>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</si>
  <si>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</si>
  <si>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</si>
  <si>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</si>
  <si>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</si>
  <si>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</si>
  <si>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</si>
  <si>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</si>
  <si>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</si>
  <si>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</si>
  <si>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</si>
  <si>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</si>
  <si>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</si>
  <si>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</si>
  <si>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</si>
  <si>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</si>
  <si>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</si>
  <si>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</si>
  <si>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</si>
  <si>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</si>
  <si>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</si>
  <si>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</si>
  <si>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</si>
  <si>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</si>
  <si>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</si>
  <si>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</si>
  <si>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</si>
  <si>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</si>
  <si>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</si>
  <si>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</si>
  <si>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</si>
  <si>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</si>
  <si>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</si>
  <si>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</si>
  <si>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</si>
  <si>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</si>
  <si>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</si>
  <si>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</si>
  <si>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</si>
  <si>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</si>
  <si>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</si>
  <si>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</si>
  <si>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</si>
  <si>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</si>
  <si>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</si>
  <si>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</si>
  <si>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</si>
  <si>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</si>
  <si>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</si>
  <si>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</si>
  <si>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</si>
  <si>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</si>
  <si>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</si>
  <si>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</si>
  <si>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</si>
  <si>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</si>
  <si>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</si>
  <si>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</si>
  <si>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</si>
  <si>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</si>
  <si>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</si>
  <si>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</si>
  <si>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</si>
  <si>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</si>
  <si>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</si>
  <si>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</si>
  <si>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</si>
  <si>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</si>
  <si>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</si>
  <si>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</si>
  <si>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</si>
  <si>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</si>
  <si>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</si>
  <si>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</si>
  <si>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</si>
  <si>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</si>
  <si>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</si>
  <si>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</si>
  <si>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</si>
  <si>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</si>
  <si>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</si>
  <si>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</si>
  <si>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</si>
  <si>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</si>
  <si>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</si>
  <si>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</si>
  <si>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</si>
  <si>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</si>
  <si>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</si>
  <si>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</si>
  <si>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</si>
  <si>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</si>
  <si>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</si>
  <si>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</si>
  <si>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</si>
  <si>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</si>
  <si>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</si>
  <si>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</si>
  <si>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</si>
  <si>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</si>
  <si>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</si>
  <si>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</si>
  <si>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</si>
  <si>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</si>
  <si>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</si>
  <si>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</si>
  <si>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</si>
  <si>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</si>
  <si>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</si>
  <si>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</si>
  <si>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</si>
  <si>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</si>
  <si>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</si>
  <si>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</si>
  <si>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</si>
  <si>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</si>
  <si>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</si>
  <si>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</si>
  <si>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</si>
  <si>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</si>
  <si>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</si>
  <si>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</si>
  <si>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</si>
  <si>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</si>
  <si>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</si>
  <si>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</si>
  <si>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</si>
  <si>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</si>
  <si>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</si>
  <si>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</si>
  <si>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</si>
  <si>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</si>
  <si>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</si>
  <si>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</si>
  <si>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</si>
  <si>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</si>
  <si>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</si>
  <si>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</si>
  <si>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</si>
  <si>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</si>
  <si>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</si>
  <si>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</si>
  <si>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</si>
  <si>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</si>
  <si>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</si>
  <si>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</si>
  <si>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</si>
  <si>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</si>
  <si>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</si>
  <si>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</si>
  <si>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</si>
  <si>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</si>
  <si>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</si>
  <si>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</si>
  <si>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</si>
  <si>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</si>
  <si>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</si>
  <si>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</si>
  <si>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</si>
  <si>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</si>
  <si>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</si>
  <si>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</si>
  <si>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</si>
  <si>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</si>
  <si>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</si>
  <si>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</si>
  <si>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</si>
  <si>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</si>
  <si>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</si>
  <si>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</si>
  <si>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</si>
  <si>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</si>
  <si>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</si>
  <si>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</si>
  <si>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</si>
  <si>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</si>
  <si>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</si>
  <si>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</si>
  <si>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</si>
  <si>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</si>
  <si>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</si>
  <si>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</si>
  <si>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</si>
  <si>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</si>
  <si>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</si>
  <si>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</si>
  <si>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</si>
  <si>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</si>
  <si>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</si>
  <si>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</si>
  <si>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</si>
  <si>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</si>
  <si>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</si>
  <si>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</si>
  <si>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</si>
  <si>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</si>
  <si>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</si>
  <si>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</si>
  <si>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</si>
  <si>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</si>
  <si>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</si>
  <si>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</si>
  <si>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</si>
  <si>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</si>
  <si>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</si>
  <si>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</si>
  <si>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</si>
  <si>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</si>
  <si>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</si>
  <si>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</si>
  <si>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</si>
  <si>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</si>
  <si>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</si>
  <si>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</si>
  <si>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</si>
  <si>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</si>
  <si>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</si>
  <si>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</si>
  <si>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</si>
  <si>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</si>
  <si>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</si>
  <si>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</si>
  <si>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</si>
  <si>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</si>
  <si>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</si>
  <si>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</si>
  <si>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</si>
  <si>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</si>
  <si>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</si>
  <si>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</si>
  <si>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</si>
  <si>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</si>
  <si>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</si>
  <si>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</si>
  <si>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</si>
  <si>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</si>
  <si>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</si>
  <si>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</si>
  <si>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</si>
  <si>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</si>
  <si>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</si>
  <si>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</si>
  <si>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</si>
  <si>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</si>
  <si>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</si>
  <si>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</si>
  <si>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</si>
  <si>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</si>
  <si>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</si>
  <si>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</si>
  <si>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</si>
  <si>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</si>
  <si>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</si>
  <si>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</si>
  <si>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</si>
  <si>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</si>
  <si>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</si>
  <si>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</si>
  <si>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</si>
  <si>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</si>
  <si>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</si>
  <si>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</si>
  <si>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</si>
  <si>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</si>
  <si>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</si>
  <si>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</si>
  <si>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</si>
  <si>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</si>
  <si>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</si>
  <si>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</si>
  <si>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</si>
  <si>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</si>
  <si>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</si>
  <si>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</si>
  <si>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</si>
  <si>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</si>
  <si>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</si>
  <si>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</si>
  <si>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</si>
  <si>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</si>
  <si>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</si>
  <si>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</si>
  <si>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</si>
  <si>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</si>
  <si>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</si>
  <si>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</si>
  <si>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</si>
  <si>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</si>
  <si>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</si>
  <si>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</si>
  <si>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</si>
  <si>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</si>
  <si>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</si>
  <si>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</si>
  <si>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</si>
  <si>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</si>
  <si>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</si>
  <si>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</si>
  <si>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</si>
  <si>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</si>
  <si>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</si>
  <si>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</si>
  <si>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</si>
  <si>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</si>
  <si>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</si>
  <si>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</si>
  <si>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</si>
  <si>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</si>
  <si>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</si>
  <si>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</si>
  <si>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</si>
  <si>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</si>
  <si>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</si>
  <si>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</si>
  <si>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</si>
  <si>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</si>
  <si>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</si>
  <si>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</si>
  <si>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</si>
  <si>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</si>
  <si>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</si>
  <si>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</si>
  <si>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</si>
  <si>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</si>
  <si>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</si>
  <si>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</si>
  <si>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</si>
  <si>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</si>
  <si>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</si>
  <si>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</si>
  <si>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</si>
  <si>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</si>
  <si>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</si>
  <si>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</si>
  <si>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</si>
  <si>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</si>
  <si>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</si>
  <si>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</si>
  <si>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</si>
  <si>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</si>
  <si>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</si>
  <si>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</si>
  <si>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</si>
  <si>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</si>
  <si>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</si>
  <si>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</si>
  <si>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</si>
  <si>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</si>
  <si>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</si>
  <si>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</si>
  <si>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</si>
  <si>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</si>
  <si>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</si>
  <si>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</si>
  <si>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</si>
  <si>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</si>
  <si>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</si>
  <si>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</si>
  <si>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</si>
  <si>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</si>
  <si>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</si>
  <si>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</si>
  <si>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</si>
  <si>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</si>
  <si>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</si>
  <si>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</si>
  <si>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</si>
  <si>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</si>
  <si>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</si>
  <si>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</si>
  <si>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</si>
  <si>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</si>
  <si>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</si>
  <si>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</si>
  <si>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</si>
  <si>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</si>
  <si>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</si>
  <si>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</si>
  <si>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</si>
  <si>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</si>
  <si>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</si>
  <si>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</si>
  <si>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</si>
  <si>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</si>
  <si>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</si>
  <si>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</si>
  <si>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</si>
  <si>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</si>
  <si>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</si>
  <si>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</si>
  <si>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</si>
  <si>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</si>
  <si>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</si>
  <si>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</si>
  <si>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</si>
  <si>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</si>
  <si>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</si>
  <si>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</si>
  <si>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</si>
  <si>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</si>
  <si>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</si>
  <si>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</si>
  <si>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</si>
  <si>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</si>
  <si>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</si>
  <si>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</si>
  <si>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</si>
  <si>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</si>
  <si>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</si>
  <si>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</si>
  <si>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</si>
  <si>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</si>
  <si>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</si>
  <si>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</si>
  <si>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</si>
  <si>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</si>
  <si>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</si>
  <si>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</si>
  <si>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</si>
  <si>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</si>
  <si>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</si>
  <si>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</si>
  <si>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</si>
  <si>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</si>
  <si>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</si>
  <si>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</si>
  <si>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</si>
  <si>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</si>
  <si>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</si>
  <si>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</si>
  <si>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</si>
  <si>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</si>
  <si>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</si>
  <si>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</si>
  <si>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</si>
  <si>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</si>
  <si>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</si>
  <si>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</si>
  <si>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</si>
  <si>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</si>
  <si>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</si>
  <si>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</si>
  <si>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</si>
  <si>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</si>
  <si>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</si>
  <si>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</si>
  <si>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</si>
  <si>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</si>
  <si>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</si>
  <si>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</si>
  <si>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</si>
  <si>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</si>
  <si>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</si>
  <si>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</si>
  <si>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</si>
  <si>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</si>
  <si>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</si>
  <si>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</si>
  <si>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</si>
  <si>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</si>
  <si>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</si>
  <si>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</si>
  <si>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</si>
  <si>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</si>
  <si>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</si>
  <si>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</si>
  <si>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</si>
  <si>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</si>
  <si>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</si>
  <si>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</si>
  <si>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</si>
  <si>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</si>
  <si>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</si>
  <si>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</si>
  <si>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</si>
  <si>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</si>
  <si>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</si>
  <si>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</si>
  <si>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</si>
  <si>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</si>
  <si>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</si>
  <si>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</si>
  <si>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</si>
  <si>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</si>
  <si>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</si>
  <si>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</si>
  <si>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</si>
  <si>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</si>
  <si>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</si>
  <si>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</si>
  <si>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</si>
  <si>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</si>
  <si>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</si>
  <si>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</si>
  <si>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</si>
  <si>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</si>
  <si>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</si>
  <si>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</si>
  <si>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</si>
  <si>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</si>
  <si>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</si>
  <si>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</si>
  <si>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</si>
  <si>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</si>
  <si>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</si>
  <si>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</si>
  <si>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</si>
  <si>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</si>
  <si>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</si>
  <si>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</si>
  <si>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</si>
  <si>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</si>
  <si>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</si>
  <si>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</si>
  <si>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</si>
  <si>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</si>
  <si>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</si>
  <si>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</si>
  <si>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</si>
  <si>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</si>
  <si>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</si>
  <si>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</si>
  <si>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</si>
  <si>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</si>
  <si>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</si>
  <si>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</si>
  <si>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</si>
  <si>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</si>
  <si>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</si>
  <si>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</si>
  <si>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</si>
  <si>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</si>
  <si>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</si>
  <si>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</si>
  <si>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</si>
  <si>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</si>
  <si>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</si>
  <si>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</si>
  <si>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</si>
  <si>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</si>
  <si>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</si>
  <si>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</si>
  <si>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</si>
  <si>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</si>
  <si>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</si>
  <si>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</si>
  <si>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</si>
  <si>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</si>
  <si>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</si>
  <si>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</si>
  <si>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</si>
  <si>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</si>
  <si>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</si>
  <si>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</si>
  <si>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</si>
  <si>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</si>
  <si>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</si>
  <si>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</si>
  <si>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</si>
  <si>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</si>
  <si>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</si>
  <si>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</si>
  <si>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</si>
  <si>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</si>
  <si>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</si>
  <si>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</si>
  <si>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</si>
  <si>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</si>
  <si>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</si>
  <si>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</si>
  <si>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</si>
  <si>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</si>
  <si>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</si>
  <si>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</si>
  <si>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</si>
  <si>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</si>
  <si>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</si>
  <si>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</si>
  <si>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</si>
  <si>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</si>
  <si>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</si>
  <si>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</si>
  <si>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</si>
  <si>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</si>
  <si>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</si>
  <si>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</si>
  <si>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</si>
  <si>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</si>
  <si>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</si>
  <si>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</si>
  <si>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</si>
  <si>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</si>
  <si>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</si>
  <si>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</si>
  <si>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</si>
  <si>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</si>
  <si>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</si>
  <si>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</si>
  <si>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</si>
  <si>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</si>
  <si>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</si>
  <si>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</si>
  <si>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</si>
  <si>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</si>
  <si>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</si>
  <si>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</si>
  <si>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</si>
  <si>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</si>
  <si>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</si>
  <si>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</si>
  <si>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</si>
  <si>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</si>
  <si>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</si>
  <si>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</si>
  <si>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</si>
  <si>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</si>
  <si>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</si>
  <si>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</si>
  <si>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</si>
  <si>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</si>
  <si>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</si>
  <si>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</si>
  <si>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</si>
  <si>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</si>
  <si>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</si>
  <si>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</si>
  <si>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</si>
  <si>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</si>
  <si>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</si>
  <si>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</si>
  <si>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</si>
  <si>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</si>
  <si>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</si>
  <si>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</si>
  <si>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</si>
  <si>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</si>
  <si>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</si>
  <si>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</si>
  <si>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</si>
  <si>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</si>
  <si>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</si>
  <si>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</si>
  <si>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</si>
  <si>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</si>
  <si>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</si>
  <si>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</si>
  <si>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</si>
  <si>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</si>
  <si>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</si>
  <si>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</si>
  <si>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</si>
  <si>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</si>
  <si>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</si>
  <si>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</si>
  <si>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</si>
  <si>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</si>
  <si>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</si>
  <si>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</si>
  <si>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</si>
  <si>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</si>
  <si>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</si>
  <si>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</si>
  <si>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</si>
  <si>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</si>
  <si>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</si>
  <si>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</si>
  <si>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</si>
  <si>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</si>
  <si>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</si>
  <si>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</si>
  <si>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</si>
  <si>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</si>
  <si>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</si>
  <si>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</si>
  <si>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</si>
  <si>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</si>
  <si>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</si>
  <si>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</si>
  <si>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</si>
  <si>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</si>
  <si>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</si>
  <si>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</si>
  <si>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</si>
  <si>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</si>
  <si>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</si>
  <si>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</si>
  <si>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</si>
  <si>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</si>
  <si>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</si>
  <si>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</si>
  <si>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</si>
  <si>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</si>
  <si>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</si>
  <si>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</si>
  <si>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</si>
  <si>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</si>
  <si>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</si>
  <si>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</si>
  <si>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</si>
  <si>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</si>
  <si>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</si>
  <si>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</si>
  <si>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</si>
  <si>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</si>
  <si>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</si>
  <si>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</si>
  <si>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</si>
  <si>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</si>
  <si>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</si>
  <si>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</si>
  <si>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</si>
  <si>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</si>
  <si>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</si>
  <si>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</si>
  <si>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</si>
  <si>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</si>
  <si>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</si>
  <si>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</si>
  <si>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</si>
  <si>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</si>
  <si>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</si>
  <si>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</si>
  <si>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</si>
  <si>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</si>
  <si>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</si>
  <si>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</si>
  <si>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</si>
  <si>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</si>
  <si>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</si>
  <si>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</si>
  <si>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</si>
  <si>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</si>
  <si>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</si>
  <si>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</si>
  <si>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</si>
  <si>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</si>
  <si>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</si>
  <si>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</si>
  <si>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</si>
  <si>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</si>
  <si>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</si>
  <si>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</si>
  <si>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</si>
  <si>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</si>
  <si>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</si>
  <si>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</si>
  <si>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</si>
  <si>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</si>
  <si>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</si>
  <si>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</si>
  <si>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</si>
  <si>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</si>
  <si>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</si>
  <si>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</si>
  <si>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</si>
  <si>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</si>
  <si>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</si>
  <si>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</si>
  <si>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</si>
  <si>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</si>
  <si>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</si>
  <si>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</si>
  <si>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</si>
  <si>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</si>
  <si>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</si>
  <si>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</si>
  <si>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</si>
  <si>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</si>
  <si>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</si>
  <si>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</si>
  <si>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</si>
  <si>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</si>
  <si>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</si>
  <si>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</si>
  <si>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</si>
  <si>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</si>
  <si>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</si>
  <si>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</si>
  <si>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</si>
  <si>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</si>
  <si>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</si>
  <si>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</si>
  <si>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</si>
  <si>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</si>
  <si>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</si>
  <si>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</si>
  <si>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</si>
  <si>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</si>
  <si>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</si>
  <si>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</si>
  <si>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</si>
  <si>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</si>
  <si>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</si>
  <si>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</si>
  <si>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</si>
  <si>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</si>
  <si>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</si>
  <si>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</si>
  <si>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</si>
  <si>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</si>
  <si>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</si>
  <si>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</si>
  <si>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</si>
  <si>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</si>
  <si>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</si>
  <si>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</si>
  <si>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</si>
  <si>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</si>
  <si>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</si>
  <si>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</si>
  <si>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</si>
  <si>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</si>
  <si>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</si>
  <si>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</si>
  <si>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</si>
  <si>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</si>
  <si>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</si>
  <si>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</si>
  <si>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</si>
  <si>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</si>
  <si>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</si>
  <si>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</si>
  <si>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</si>
  <si>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</si>
  <si>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</si>
  <si>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</si>
  <si>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</si>
  <si>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</si>
  <si>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</si>
  <si>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</si>
  <si>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</si>
  <si>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</si>
  <si>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</si>
  <si>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</si>
  <si>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</si>
  <si>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</si>
  <si>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</si>
  <si>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</si>
  <si>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</si>
  <si>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</si>
  <si>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</si>
  <si>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</si>
  <si>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</si>
  <si>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</si>
  <si>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</si>
  <si>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</si>
  <si>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</si>
  <si>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</si>
  <si>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</si>
  <si>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</si>
  <si>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</si>
  <si>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</si>
  <si>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</si>
  <si>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</si>
  <si>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</si>
  <si>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</si>
  <si>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</si>
  <si>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</si>
  <si>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</si>
  <si>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</si>
  <si>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</si>
  <si>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</si>
  <si>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</si>
  <si>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</si>
  <si>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</si>
  <si>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</si>
  <si>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</si>
  <si>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</si>
  <si>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</si>
  <si>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</si>
  <si>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</si>
  <si>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</si>
  <si>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</si>
  <si>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</si>
  <si>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</si>
  <si>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</si>
  <si>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</si>
  <si>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</si>
  <si>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</si>
  <si>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</si>
  <si>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</si>
  <si>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</si>
  <si>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</si>
  <si>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</si>
  <si>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</si>
  <si>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</si>
  <si>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</si>
  <si>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</si>
  <si>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</si>
  <si>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</si>
  <si>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</si>
  <si>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</si>
  <si>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</si>
  <si>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</si>
  <si>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</si>
  <si>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</si>
  <si>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</si>
  <si>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</si>
  <si>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</si>
  <si>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</si>
  <si>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</si>
  <si>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</si>
  <si>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</si>
  <si>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</si>
  <si>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</si>
  <si>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</si>
  <si>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</si>
  <si>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</si>
  <si>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</si>
  <si>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</si>
  <si>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</si>
  <si>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</si>
  <si>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</si>
  <si>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</si>
  <si>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</si>
  <si>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</si>
  <si>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</si>
  <si>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</si>
  <si>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</si>
  <si>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</si>
  <si>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</si>
  <si>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</si>
  <si>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</si>
  <si>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</si>
  <si>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</si>
  <si>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</si>
  <si>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</si>
  <si>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</si>
  <si>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</si>
  <si>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</si>
  <si>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</si>
  <si>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</si>
  <si>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</si>
  <si>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</si>
  <si>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</si>
  <si>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</si>
  <si>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</si>
  <si>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</si>
  <si>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</si>
  <si>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</si>
  <si>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</si>
  <si>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</si>
  <si>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</si>
  <si>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</si>
  <si>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</si>
  <si>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</si>
  <si>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</si>
  <si>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</si>
  <si>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</si>
  <si>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</si>
  <si>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</si>
  <si>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</si>
  <si>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</si>
  <si>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</si>
  <si>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</si>
  <si>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</si>
  <si>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</si>
  <si>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</si>
  <si>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</si>
  <si>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</si>
  <si>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</si>
  <si>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</si>
  <si>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</si>
  <si>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</si>
  <si>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</si>
  <si>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</si>
  <si>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</si>
  <si>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</si>
  <si>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</si>
  <si>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</si>
  <si>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</si>
  <si>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</si>
  <si>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</si>
  <si>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</si>
  <si>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</si>
  <si>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</si>
  <si>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</si>
  <si>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</si>
  <si>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</si>
  <si>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</si>
  <si>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</si>
  <si>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</si>
  <si>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</si>
  <si>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</si>
  <si>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</si>
  <si>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</si>
  <si>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</si>
  <si>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</si>
  <si>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</si>
  <si>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</si>
  <si>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</si>
  <si>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</si>
  <si>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</si>
  <si>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</si>
  <si>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</si>
  <si>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</si>
  <si>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</si>
  <si>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</si>
  <si>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</si>
  <si>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</si>
  <si>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</si>
  <si>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</si>
  <si>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</si>
  <si>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</si>
  <si>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</si>
  <si>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</si>
  <si>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</si>
  <si>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</si>
  <si>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</si>
  <si>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</si>
  <si>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</si>
  <si>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</si>
  <si>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</si>
  <si>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</si>
  <si>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</si>
  <si>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</si>
  <si>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</si>
  <si>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</si>
  <si>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</si>
  <si>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</si>
  <si>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</si>
  <si>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</si>
  <si>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</si>
  <si>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</si>
  <si>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</si>
  <si>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</si>
  <si>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</si>
  <si>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</si>
  <si>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</si>
  <si>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</si>
  <si>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</si>
  <si>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</si>
  <si>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</si>
  <si>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</si>
  <si>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</si>
  <si>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</si>
  <si>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</si>
  <si>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</si>
  <si>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</si>
  <si>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</si>
  <si>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</si>
  <si>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</si>
  <si>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</si>
  <si>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</si>
  <si>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</si>
  <si>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</si>
  <si>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</si>
  <si>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</si>
  <si>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</si>
  <si>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</si>
  <si>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</si>
  <si>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</si>
  <si>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</si>
  <si>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</si>
  <si>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</si>
  <si>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</si>
  <si>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</si>
  <si>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</si>
  <si>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</si>
  <si>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</si>
  <si>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</si>
  <si>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</si>
  <si>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</si>
  <si>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</si>
  <si>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</si>
  <si>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</si>
  <si>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</si>
  <si>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</si>
  <si>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</si>
  <si>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</si>
  <si>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</si>
  <si>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</si>
  <si>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</si>
  <si>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</si>
  <si>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</si>
  <si>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</si>
  <si>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</si>
  <si>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</si>
  <si>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</si>
  <si>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</si>
  <si>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</si>
  <si>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</si>
  <si>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</si>
  <si>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</si>
  <si>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</si>
  <si>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</si>
  <si>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</si>
  <si>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</si>
  <si>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</si>
  <si>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</si>
  <si>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</si>
  <si>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</si>
  <si>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</si>
  <si>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</si>
  <si>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</si>
  <si>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</si>
  <si>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</si>
  <si>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</si>
  <si>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</si>
  <si>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</si>
  <si>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</si>
  <si>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</si>
  <si>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</si>
  <si>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</si>
  <si>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</si>
  <si>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</si>
  <si>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</si>
  <si>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</si>
  <si>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</si>
  <si>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</si>
  <si>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</si>
  <si>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</si>
  <si>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</si>
  <si>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</si>
  <si>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</si>
  <si>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</si>
  <si>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</si>
  <si>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</si>
  <si>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</si>
  <si>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</si>
  <si>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</si>
  <si>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</si>
  <si>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</si>
  <si>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</si>
  <si>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</si>
  <si>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</si>
  <si>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</si>
  <si>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</si>
  <si>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</si>
  <si>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</si>
  <si>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</si>
  <si>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</si>
  <si>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</si>
  <si>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</si>
  <si>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</si>
  <si>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</si>
  <si>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</si>
  <si>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</si>
  <si>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</si>
  <si>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</si>
  <si>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</si>
  <si>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</si>
  <si>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</si>
  <si>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</si>
  <si>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</si>
  <si>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</si>
  <si>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</si>
  <si>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</si>
  <si>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</si>
  <si>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</si>
  <si>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</si>
  <si>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</si>
  <si>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</si>
  <si>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</si>
  <si>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</si>
  <si>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</si>
  <si>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</si>
  <si>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</si>
  <si>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</si>
  <si>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</si>
  <si>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</si>
  <si>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</si>
  <si>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</si>
  <si>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</si>
  <si>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</si>
  <si>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</si>
  <si>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</si>
  <si>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</si>
  <si>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</si>
  <si>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</si>
  <si>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</si>
  <si>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</si>
  <si>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</si>
  <si>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</si>
  <si>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</si>
  <si>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</si>
  <si>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</si>
  <si>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</si>
  <si>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</si>
  <si>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</si>
  <si>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</si>
  <si>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</si>
  <si>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</si>
  <si>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</si>
  <si>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</si>
  <si>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</si>
  <si>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</si>
  <si>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</si>
  <si>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</si>
  <si>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</si>
  <si>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</si>
  <si>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</si>
  <si>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</si>
  <si>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</si>
  <si>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</si>
  <si>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</si>
  <si>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</si>
  <si>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</si>
  <si>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</si>
  <si>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</si>
  <si>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</si>
  <si>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</si>
  <si>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</si>
  <si>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</si>
  <si>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</si>
  <si>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</si>
  <si>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</si>
  <si>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</si>
  <si>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</si>
  <si>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</si>
  <si>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</si>
  <si>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</si>
  <si>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</si>
  <si>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</si>
  <si>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</si>
  <si>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</si>
  <si>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</si>
  <si>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</si>
  <si>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</si>
  <si>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</si>
  <si>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</si>
  <si>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</si>
  <si>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</si>
  <si>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</si>
  <si>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</si>
  <si>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</si>
  <si>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</si>
  <si>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</si>
  <si>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</si>
  <si>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</si>
  <si>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</si>
  <si>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</si>
  <si>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</si>
  <si>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</si>
  <si>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</si>
  <si>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</si>
  <si>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</si>
  <si>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</si>
  <si>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</si>
  <si>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</si>
  <si>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</si>
  <si>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</si>
  <si>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</si>
  <si>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</si>
  <si>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</si>
  <si>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</si>
  <si>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</si>
  <si>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</si>
  <si>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</si>
  <si>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</si>
  <si>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</si>
  <si>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</si>
  <si>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</si>
  <si>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</si>
  <si>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</si>
  <si>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</si>
  <si>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</si>
  <si>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</si>
  <si>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</si>
  <si>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</si>
  <si>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</si>
  <si>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</si>
  <si>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</si>
  <si>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</si>
  <si>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</si>
  <si>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</si>
  <si>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</si>
  <si>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</si>
  <si>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</si>
  <si>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</si>
  <si>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</si>
  <si>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</si>
  <si>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</si>
  <si>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</si>
  <si>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</si>
  <si>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</si>
  <si>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</si>
  <si>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</si>
  <si>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</si>
  <si>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</si>
  <si>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</si>
  <si>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</si>
  <si>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</si>
  <si>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</si>
  <si>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</si>
  <si>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</si>
  <si>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</si>
  <si>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</si>
  <si>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</si>
  <si>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</si>
  <si>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</si>
  <si>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</si>
  <si>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</si>
  <si>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</si>
  <si>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</si>
  <si>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</si>
  <si>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</si>
  <si>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</si>
  <si>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</si>
  <si>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</si>
  <si>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</si>
  <si>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</si>
  <si>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</si>
  <si>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</si>
  <si>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</si>
  <si>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</si>
  <si>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</si>
  <si>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</si>
  <si>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</si>
  <si>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</si>
  <si>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</si>
  <si>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</si>
  <si>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</si>
  <si>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</si>
  <si>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</si>
  <si>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</si>
  <si>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</si>
  <si>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</si>
  <si>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</si>
  <si>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</si>
  <si>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</si>
  <si>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</si>
  <si>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</si>
  <si>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</si>
  <si>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</si>
  <si>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</si>
  <si>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</si>
  <si>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</si>
  <si>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</si>
  <si>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</si>
  <si>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</si>
  <si>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</si>
  <si>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</si>
  <si>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</si>
  <si>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</si>
  <si>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</si>
  <si>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</si>
  <si>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</si>
  <si>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</si>
  <si>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</si>
  <si>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</si>
  <si>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</si>
  <si>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</si>
  <si>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</si>
  <si>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</si>
  <si>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</si>
  <si>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</si>
  <si>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</si>
  <si>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</si>
  <si>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</si>
  <si>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</si>
  <si>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</si>
  <si>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</si>
  <si>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</si>
  <si>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</si>
  <si>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</si>
  <si>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</si>
  <si>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</si>
  <si>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</si>
  <si>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</si>
  <si>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</si>
  <si>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</si>
  <si>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</si>
  <si>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</si>
  <si>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</si>
  <si>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</si>
  <si>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</si>
  <si>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</si>
  <si>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</si>
  <si>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</si>
  <si>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</si>
  <si>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</si>
  <si>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</si>
  <si>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</si>
  <si>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</si>
  <si>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</si>
  <si>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</si>
  <si>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</si>
  <si>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</si>
  <si>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</si>
  <si>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</si>
  <si>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</si>
  <si>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</si>
  <si>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</si>
  <si>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</si>
  <si>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</si>
  <si>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</si>
  <si>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</si>
  <si>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</si>
  <si>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</si>
  <si>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</si>
  <si>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</si>
  <si>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</si>
  <si>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</si>
  <si>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</si>
  <si>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</si>
  <si>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</si>
  <si>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</si>
  <si>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</si>
  <si>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</si>
  <si>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</si>
  <si>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</si>
  <si>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</si>
  <si>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</si>
  <si>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</si>
  <si>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</si>
  <si>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</si>
  <si>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</si>
  <si>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</si>
  <si>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</si>
  <si>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</si>
  <si>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</si>
  <si>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</si>
  <si>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</si>
  <si>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</si>
  <si>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</si>
  <si>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</si>
  <si>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</si>
  <si>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</si>
  <si>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</si>
  <si>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</si>
  <si>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</si>
  <si>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</si>
  <si>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</si>
  <si>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</si>
  <si>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</si>
  <si>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</si>
  <si>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</si>
  <si>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</si>
  <si>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</si>
  <si>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</si>
  <si>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</si>
  <si>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</si>
  <si>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</si>
  <si>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</si>
  <si>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</si>
  <si>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</si>
  <si>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</si>
  <si>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</si>
  <si>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</si>
  <si>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</si>
  <si>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</si>
  <si>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</si>
  <si>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</si>
  <si>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01/01/2023</t>
  </si>
  <si>
    <t>Reporting Date: 26/01/2023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</si>
</sst>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17.2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E29" sqref="E29"/>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view="pageBreakPreview" zoomScale="60" zoomScaleNormal="80" workbookViewId="0">
      <selection activeCell="E27" sqref="E27"/>
    </sheetView>
  </sheetViews>
  <sheetFormatPr baseColWidth="10"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copies="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F8" sqref="F8"/>
    </sheetView>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34" zoomScaleNormal="80" zoomScaleSheetLayoutView="100" workbookViewId="0">
      <selection activeCell="H7" sqref="H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60" zoomScaleNormal="80" workbookViewId="0"/>
  </sheetViews>
  <sheetFormatPr baseColWidth="10"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44927</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2336.5602623300001</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0.170127</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2336.5602623300001</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2336.5602623300001</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18.000745999999999</v>
      </c>
      <c r="D66" s="330">
        <v>10.028242596856698</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1.03526063</v>
      </c>
      <c r="D70" s="151">
        <v>1.08282842</v>
      </c>
      <c r="E70" s="22"/>
      <c r="F70" s="158">
        <f t="shared" ref="F70:F76" si="1">IF($C$77=0,"",IF(C70="[for completion]","",C70/$C$77))</f>
        <v>4.430703742978347E-4</v>
      </c>
      <c r="G70" s="158">
        <f t="shared" ref="G70:G76" si="2">IF($D$66="ND2","ND2",IF(OR(D70="ND2",D70=""),"",D70/$D$77))</f>
        <v>4.634284154606875E-4</v>
      </c>
      <c r="H70" s="24"/>
      <c r="L70" s="24"/>
      <c r="M70" s="24"/>
      <c r="N70" s="56"/>
    </row>
    <row r="71" spans="1:14" x14ac:dyDescent="0.25">
      <c r="A71" s="26" t="s">
        <v>114</v>
      </c>
      <c r="B71" s="141" t="s">
        <v>1494</v>
      </c>
      <c r="C71" s="151">
        <v>3.0397624200000002</v>
      </c>
      <c r="D71" s="151">
        <v>3.5202102200000001</v>
      </c>
      <c r="E71" s="22"/>
      <c r="F71" s="158">
        <f t="shared" si="1"/>
        <v>1.3009561401034751E-3</v>
      </c>
      <c r="G71" s="158">
        <f t="shared" si="2"/>
        <v>1.5065779713679089E-3</v>
      </c>
      <c r="H71" s="24"/>
      <c r="L71" s="24"/>
      <c r="M71" s="24"/>
      <c r="N71" s="56"/>
    </row>
    <row r="72" spans="1:14" x14ac:dyDescent="0.25">
      <c r="A72" s="26" t="s">
        <v>115</v>
      </c>
      <c r="B72" s="140" t="s">
        <v>1495</v>
      </c>
      <c r="C72" s="151">
        <v>7.2905443099999996</v>
      </c>
      <c r="D72" s="151">
        <v>10.68156974</v>
      </c>
      <c r="E72" s="22"/>
      <c r="F72" s="158">
        <f t="shared" si="1"/>
        <v>3.1202038430328881E-3</v>
      </c>
      <c r="G72" s="158">
        <f t="shared" si="2"/>
        <v>4.5714933666416218E-3</v>
      </c>
      <c r="H72" s="24"/>
      <c r="L72" s="24"/>
      <c r="M72" s="24"/>
      <c r="N72" s="56"/>
    </row>
    <row r="73" spans="1:14" x14ac:dyDescent="0.25">
      <c r="A73" s="26" t="s">
        <v>116</v>
      </c>
      <c r="B73" s="140" t="s">
        <v>1496</v>
      </c>
      <c r="C73" s="151">
        <v>14.98245305</v>
      </c>
      <c r="D73" s="151">
        <v>34.131239389999998</v>
      </c>
      <c r="E73" s="22"/>
      <c r="F73" s="158">
        <f t="shared" si="1"/>
        <v>6.4121834525507218E-3</v>
      </c>
      <c r="G73" s="158">
        <f t="shared" si="2"/>
        <v>1.4607472334552413E-2</v>
      </c>
      <c r="H73" s="24"/>
      <c r="L73" s="24"/>
      <c r="M73" s="24"/>
      <c r="N73" s="56"/>
    </row>
    <row r="74" spans="1:14" x14ac:dyDescent="0.25">
      <c r="A74" s="26" t="s">
        <v>117</v>
      </c>
      <c r="B74" s="140" t="s">
        <v>1497</v>
      </c>
      <c r="C74" s="151">
        <v>32.014940690000003</v>
      </c>
      <c r="D74" s="151">
        <v>44.45140146</v>
      </c>
      <c r="E74" s="22"/>
      <c r="F74" s="158">
        <f t="shared" si="1"/>
        <v>1.3701739777973862E-2</v>
      </c>
      <c r="G74" s="158">
        <f t="shared" si="2"/>
        <v>1.902429061070884E-2</v>
      </c>
      <c r="H74" s="24"/>
      <c r="L74" s="24"/>
      <c r="M74" s="24"/>
      <c r="N74" s="56"/>
    </row>
    <row r="75" spans="1:14" x14ac:dyDescent="0.25">
      <c r="A75" s="26" t="s">
        <v>118</v>
      </c>
      <c r="B75" s="140" t="s">
        <v>1498</v>
      </c>
      <c r="C75" s="151">
        <v>263.00448812999997</v>
      </c>
      <c r="D75" s="151">
        <v>1362.8639662399999</v>
      </c>
      <c r="E75" s="22"/>
      <c r="F75" s="158">
        <f t="shared" si="1"/>
        <v>0.11256054139503935</v>
      </c>
      <c r="G75" s="158">
        <f t="shared" si="2"/>
        <v>0.58327790137154967</v>
      </c>
      <c r="H75" s="24"/>
      <c r="L75" s="24"/>
      <c r="M75" s="24"/>
      <c r="N75" s="56"/>
    </row>
    <row r="76" spans="1:14" x14ac:dyDescent="0.25">
      <c r="A76" s="26" t="s">
        <v>119</v>
      </c>
      <c r="B76" s="140" t="s">
        <v>1499</v>
      </c>
      <c r="C76" s="151">
        <v>2015.1928131</v>
      </c>
      <c r="D76" s="151">
        <v>879.82904685999995</v>
      </c>
      <c r="E76" s="22"/>
      <c r="F76" s="158">
        <f t="shared" si="1"/>
        <v>0.8624613050170018</v>
      </c>
      <c r="G76" s="158">
        <f t="shared" si="2"/>
        <v>0.37654883592971888</v>
      </c>
      <c r="H76" s="24"/>
      <c r="L76" s="24"/>
      <c r="M76" s="24"/>
      <c r="N76" s="56"/>
    </row>
    <row r="77" spans="1:14" x14ac:dyDescent="0.25">
      <c r="A77" s="26" t="s">
        <v>120</v>
      </c>
      <c r="B77" s="60" t="s">
        <v>99</v>
      </c>
      <c r="C77" s="153">
        <f>SUM(C70:C76)</f>
        <v>2336.5602623300001</v>
      </c>
      <c r="D77" s="153">
        <f>SUM(D70:D76)</f>
        <v>2336.5602623299997</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0.49751834</v>
      </c>
      <c r="D79" s="153" t="str">
        <f>IF($D$66="ND2","ND2","")</f>
        <v/>
      </c>
      <c r="E79" s="43"/>
      <c r="F79" s="158">
        <f>IF($C$77=0,"",IF(C79="","",C79/$C$77))</f>
        <v>2.1292767322160931E-4</v>
      </c>
      <c r="G79" s="158" t="str">
        <f>IF($D$66="ND2","ND2",IF(OR(D79="ND2",D79=""),"",D79/$D$77))</f>
        <v/>
      </c>
      <c r="H79" s="24"/>
      <c r="L79" s="24"/>
      <c r="M79" s="24"/>
      <c r="N79" s="56"/>
    </row>
    <row r="80" spans="1:14" outlineLevel="1" x14ac:dyDescent="0.25">
      <c r="A80" s="26" t="s">
        <v>125</v>
      </c>
      <c r="B80" s="61" t="s">
        <v>126</v>
      </c>
      <c r="C80" s="153">
        <v>0.53774228999999996</v>
      </c>
      <c r="D80" s="153" t="str">
        <f>IF($D$66="ND2","ND2","")</f>
        <v/>
      </c>
      <c r="E80" s="43"/>
      <c r="F80" s="158">
        <f>IF($C$77=0,"",IF(C80="","",C80/$C$77))</f>
        <v>2.3014270107622536E-4</v>
      </c>
      <c r="G80" s="158" t="str">
        <f>IF($D$66="ND2","ND2",IF(OR(D80="ND2",D80=""),"",D80/$D$77))</f>
        <v/>
      </c>
      <c r="H80" s="24"/>
      <c r="L80" s="24"/>
      <c r="M80" s="24"/>
      <c r="N80" s="56"/>
    </row>
    <row r="81" spans="1:14" outlineLevel="1" x14ac:dyDescent="0.25">
      <c r="A81" s="26" t="s">
        <v>127</v>
      </c>
      <c r="B81" s="61" t="s">
        <v>128</v>
      </c>
      <c r="C81" s="153">
        <v>1.4476745099999999</v>
      </c>
      <c r="D81" s="153" t="str">
        <f>IF($D$66="ND2","ND2","")</f>
        <v/>
      </c>
      <c r="E81" s="43"/>
      <c r="F81" s="158">
        <f>IF($C$77=0,"",IF(C81="","",C81/$C$77))</f>
        <v>6.195750793760354E-4</v>
      </c>
      <c r="G81" s="158" t="str">
        <f>IF($D$66="ND2","ND2",IF(OR(D81="ND2",D81=""),"",D81/$D$77))</f>
        <v/>
      </c>
      <c r="H81" s="24"/>
      <c r="L81" s="24"/>
      <c r="M81" s="24"/>
      <c r="N81" s="56"/>
    </row>
    <row r="82" spans="1:14" outlineLevel="1" x14ac:dyDescent="0.25">
      <c r="A82" s="26" t="s">
        <v>129</v>
      </c>
      <c r="B82" s="61" t="s">
        <v>130</v>
      </c>
      <c r="C82" s="153">
        <v>1.5920879100000001</v>
      </c>
      <c r="D82" s="153" t="str">
        <f>IF($D$66="ND2","ND2","")</f>
        <v/>
      </c>
      <c r="E82" s="43"/>
      <c r="F82" s="158">
        <f>IF($C$77=0,"",IF(C82="","",C82/$C$77))</f>
        <v>6.8138106072743957E-4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2.3540999999999999</v>
      </c>
      <c r="D89" s="155">
        <v>2.3540999999999999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v>500</v>
      </c>
      <c r="D94" s="151" t="str">
        <f t="shared" si="3"/>
        <v/>
      </c>
      <c r="E94" s="22"/>
      <c r="F94" s="158">
        <f t="shared" si="4"/>
        <v>0.25</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v>500</v>
      </c>
      <c r="D102" s="153" t="str">
        <f>IF($D$89="ND2","ND2","")</f>
        <v/>
      </c>
      <c r="E102" s="43"/>
      <c r="F102" s="158">
        <f>IF($C$100=0,"",IF(C102="","",IF(C102="","",C102/$C$100)))</f>
        <v>0.25</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v>500</v>
      </c>
      <c r="D105" s="153" t="str">
        <f>IF($D$89="ND2","ND2","")</f>
        <v/>
      </c>
      <c r="E105" s="43"/>
      <c r="F105" s="158">
        <f>IF($C$100=0,"",IF(C105="","",IF(C105="","",C105/$C$100)))</f>
        <v>0.25</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2336.5602623300001</v>
      </c>
      <c r="D112" s="151">
        <v>2336.5602623300001</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2336.5602623300001</v>
      </c>
      <c r="D129" s="151">
        <f>SUM(D112:D128)</f>
        <v>2336.5602623300001</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7.0237595700000002</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7.0237595700000002</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7.0237595700000002</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7.0237595700000002</v>
      </c>
      <c r="E207" s="54"/>
      <c r="F207" s="158">
        <f>SUM(F193:F196)</f>
        <v>1</v>
      </c>
      <c r="G207" s="54"/>
      <c r="H207" s="24"/>
      <c r="L207" s="24"/>
      <c r="M207" s="24"/>
      <c r="N207" s="56"/>
    </row>
    <row r="208" spans="1:14" x14ac:dyDescent="0.25">
      <c r="A208" s="26" t="s">
        <v>282</v>
      </c>
      <c r="B208" s="60" t="s">
        <v>99</v>
      </c>
      <c r="C208" s="153">
        <f>SUM(C193:C206)</f>
        <v>7.0237595700000002</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85" zoomScaleNormal="80" zoomScaleSheetLayoutView="85" workbookViewId="0">
      <selection activeCell="C6" sqref="C6"/>
    </sheetView>
  </sheetViews>
  <sheetFormatPr baseColWidth="10"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2336.5602623300001</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2336.5602623300001</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14985</v>
      </c>
      <c r="D28" s="272" t="str">
        <f>IF(C28="","","ND2")</f>
        <v>ND2</v>
      </c>
      <c r="F28" s="272">
        <f>IF(C28=0,"",IF(C28="","",C28))</f>
        <v>14985</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3.0999999999999999E-3</v>
      </c>
      <c r="D36" s="143" t="str">
        <f>IF(C36="","","ND2")</f>
        <v>ND2</v>
      </c>
      <c r="E36" s="169"/>
      <c r="F36" s="143">
        <f>IF(C36=0,"",C36)</f>
        <v>3.0999999999999999E-3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3.9750819999999999E-2</v>
      </c>
      <c r="D99" s="143" t="str">
        <f t="shared" ref="D99:D111" si="1">IF(C99="","","ND2")</f>
        <v>ND2</v>
      </c>
      <c r="E99" s="143"/>
      <c r="F99" s="143">
        <f t="shared" ref="F99:F111" si="2">IF(C99="","",C99)</f>
        <v>3.9750819999999999E-2</v>
      </c>
      <c r="G99" s="109"/>
    </row>
    <row r="100" spans="1:7" x14ac:dyDescent="0.25">
      <c r="A100" s="109" t="s">
        <v>546</v>
      </c>
      <c r="B100" s="130" t="s">
        <v>2622</v>
      </c>
      <c r="C100" s="143">
        <v>4.2604709999999997E-2</v>
      </c>
      <c r="D100" s="143" t="str">
        <f t="shared" si="1"/>
        <v>ND2</v>
      </c>
      <c r="E100" s="143"/>
      <c r="F100" s="143">
        <f t="shared" si="2"/>
        <v>4.2604709999999997E-2</v>
      </c>
      <c r="G100" s="109"/>
    </row>
    <row r="101" spans="1:7" x14ac:dyDescent="0.25">
      <c r="A101" s="109" t="s">
        <v>547</v>
      </c>
      <c r="B101" s="130" t="s">
        <v>2623</v>
      </c>
      <c r="C101" s="143">
        <v>3.5581679999999997E-2</v>
      </c>
      <c r="D101" s="143" t="str">
        <f t="shared" si="1"/>
        <v>ND2</v>
      </c>
      <c r="E101" s="143"/>
      <c r="F101" s="143">
        <f t="shared" si="2"/>
        <v>3.5581679999999997E-2</v>
      </c>
      <c r="G101" s="109"/>
    </row>
    <row r="102" spans="1:7" x14ac:dyDescent="0.25">
      <c r="A102" s="109" t="s">
        <v>548</v>
      </c>
      <c r="B102" s="130" t="s">
        <v>2624</v>
      </c>
      <c r="C102" s="143">
        <v>8.4101780000000001E-2</v>
      </c>
      <c r="D102" s="143" t="str">
        <f t="shared" si="1"/>
        <v>ND2</v>
      </c>
      <c r="E102" s="143"/>
      <c r="F102" s="143">
        <f t="shared" si="2"/>
        <v>8.4101780000000001E-2</v>
      </c>
      <c r="G102" s="109"/>
    </row>
    <row r="103" spans="1:7" x14ac:dyDescent="0.25">
      <c r="A103" s="109" t="s">
        <v>549</v>
      </c>
      <c r="B103" s="130" t="s">
        <v>2625</v>
      </c>
      <c r="C103" s="143">
        <v>0.13325783999999999</v>
      </c>
      <c r="D103" s="143" t="str">
        <f t="shared" si="1"/>
        <v>ND2</v>
      </c>
      <c r="E103" s="143"/>
      <c r="F103" s="143">
        <f t="shared" si="2"/>
        <v>0.13325783999999999</v>
      </c>
      <c r="G103" s="109"/>
    </row>
    <row r="104" spans="1:7" x14ac:dyDescent="0.25">
      <c r="A104" s="109" t="s">
        <v>550</v>
      </c>
      <c r="B104" s="130" t="s">
        <v>2626</v>
      </c>
      <c r="C104" s="143">
        <v>0.12268766</v>
      </c>
      <c r="D104" s="143" t="str">
        <f t="shared" si="1"/>
        <v>ND2</v>
      </c>
      <c r="E104" s="143"/>
      <c r="F104" s="143">
        <f t="shared" si="2"/>
        <v>0.12268766</v>
      </c>
      <c r="G104" s="109"/>
    </row>
    <row r="105" spans="1:7" x14ac:dyDescent="0.25">
      <c r="A105" s="109" t="s">
        <v>551</v>
      </c>
      <c r="B105" s="130" t="s">
        <v>2627</v>
      </c>
      <c r="C105" s="143">
        <v>0.2014879</v>
      </c>
      <c r="D105" s="143" t="str">
        <f t="shared" si="1"/>
        <v>ND2</v>
      </c>
      <c r="E105" s="143"/>
      <c r="F105" s="143">
        <f t="shared" si="2"/>
        <v>0.2014879</v>
      </c>
      <c r="G105" s="109"/>
    </row>
    <row r="106" spans="1:7" x14ac:dyDescent="0.25">
      <c r="A106" s="109" t="s">
        <v>552</v>
      </c>
      <c r="B106" s="130" t="s">
        <v>2628</v>
      </c>
      <c r="C106" s="143">
        <v>3.0879670000000001E-2</v>
      </c>
      <c r="D106" s="143" t="str">
        <f t="shared" si="1"/>
        <v>ND2</v>
      </c>
      <c r="E106" s="143"/>
      <c r="F106" s="143">
        <f t="shared" si="2"/>
        <v>3.0879670000000001E-2</v>
      </c>
      <c r="G106" s="109"/>
    </row>
    <row r="107" spans="1:7" x14ac:dyDescent="0.25">
      <c r="A107" s="109" t="s">
        <v>553</v>
      </c>
      <c r="B107" s="130" t="s">
        <v>2629</v>
      </c>
      <c r="C107" s="143">
        <v>0.14566796000000001</v>
      </c>
      <c r="D107" s="143" t="str">
        <f t="shared" si="1"/>
        <v>ND2</v>
      </c>
      <c r="E107" s="143"/>
      <c r="F107" s="143">
        <f t="shared" si="2"/>
        <v>0.14566796000000001</v>
      </c>
      <c r="G107" s="109"/>
    </row>
    <row r="108" spans="1:7" x14ac:dyDescent="0.25">
      <c r="A108" s="109" t="s">
        <v>554</v>
      </c>
      <c r="B108" s="130" t="s">
        <v>2630</v>
      </c>
      <c r="C108" s="143">
        <v>8.0399739999999997E-2</v>
      </c>
      <c r="D108" s="143" t="str">
        <f t="shared" si="1"/>
        <v>ND2</v>
      </c>
      <c r="E108" s="143"/>
      <c r="F108" s="143">
        <f t="shared" si="2"/>
        <v>8.0399739999999997E-2</v>
      </c>
      <c r="G108" s="109"/>
    </row>
    <row r="109" spans="1:7" x14ac:dyDescent="0.25">
      <c r="A109" s="109" t="s">
        <v>555</v>
      </c>
      <c r="B109" s="130" t="s">
        <v>2631</v>
      </c>
      <c r="C109" s="143">
        <v>6.2089430000000001E-2</v>
      </c>
      <c r="D109" s="143" t="str">
        <f t="shared" si="1"/>
        <v>ND2</v>
      </c>
      <c r="E109" s="143"/>
      <c r="F109" s="143">
        <f t="shared" si="2"/>
        <v>6.2089430000000001E-2</v>
      </c>
      <c r="G109" s="109"/>
    </row>
    <row r="110" spans="1:7" x14ac:dyDescent="0.25">
      <c r="A110" s="109" t="s">
        <v>556</v>
      </c>
      <c r="B110" s="130" t="s">
        <v>2632</v>
      </c>
      <c r="C110" s="143">
        <v>2.1490789999999999E-2</v>
      </c>
      <c r="D110" s="143" t="str">
        <f t="shared" si="1"/>
        <v>ND2</v>
      </c>
      <c r="E110" s="143"/>
      <c r="F110" s="143">
        <f t="shared" si="2"/>
        <v>2.1490789999999999E-2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0.97854465000000002</v>
      </c>
      <c r="D150" s="143" t="str">
        <f>IF(C150="","","ND2")</f>
        <v>ND2</v>
      </c>
      <c r="E150" s="144"/>
      <c r="F150" s="143">
        <f>IF(C150="","",C150)</f>
        <v>0.97854465000000002</v>
      </c>
    </row>
    <row r="151" spans="1:7" x14ac:dyDescent="0.25">
      <c r="A151" s="109" t="s">
        <v>579</v>
      </c>
      <c r="B151" s="109" t="s">
        <v>2635</v>
      </c>
      <c r="C151" s="143">
        <v>2.1455350000000002E-2</v>
      </c>
      <c r="D151" s="143" t="str">
        <f>IF(C151="","","ND2")</f>
        <v>ND2</v>
      </c>
      <c r="E151" s="144"/>
      <c r="F151" s="143">
        <f>IF(C151="","",C151)</f>
        <v>2.1455350000000002E-2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0.40176915000000002</v>
      </c>
      <c r="D160" s="143" t="str">
        <f>IF(C160="","","ND2")</f>
        <v>ND2</v>
      </c>
      <c r="E160" s="144"/>
      <c r="F160" s="143">
        <f>IF(C160="","",C160)</f>
        <v>0.40176915000000002</v>
      </c>
    </row>
    <row r="161" spans="1:7" x14ac:dyDescent="0.25">
      <c r="A161" s="109" t="s">
        <v>591</v>
      </c>
      <c r="B161" s="109" t="s">
        <v>592</v>
      </c>
      <c r="C161" s="143">
        <v>0.59823084999999998</v>
      </c>
      <c r="D161" s="143" t="str">
        <f>IF(C161="","","ND2")</f>
        <v>ND2</v>
      </c>
      <c r="E161" s="144"/>
      <c r="F161" s="143">
        <f>IF(C161="","",C161)</f>
        <v>0.59823084999999998</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2.111356E-2</v>
      </c>
      <c r="D170" s="143" t="str">
        <f>IF(C170="","","ND2")</f>
        <v>ND2</v>
      </c>
      <c r="E170" s="144"/>
      <c r="F170" s="143">
        <f>IF(C170="","",C170)</f>
        <v>2.111356E-2</v>
      </c>
    </row>
    <row r="171" spans="1:7" x14ac:dyDescent="0.25">
      <c r="A171" s="109" t="s">
        <v>603</v>
      </c>
      <c r="B171" s="131" t="s">
        <v>2638</v>
      </c>
      <c r="C171" s="143">
        <v>2.4874460000000001E-2</v>
      </c>
      <c r="D171" s="143" t="str">
        <f>IF(C171="","","ND2")</f>
        <v>ND2</v>
      </c>
      <c r="E171" s="144"/>
      <c r="F171" s="143">
        <f>IF(C171="","",C171)</f>
        <v>2.4874460000000001E-2</v>
      </c>
    </row>
    <row r="172" spans="1:7" x14ac:dyDescent="0.25">
      <c r="A172" s="109" t="s">
        <v>605</v>
      </c>
      <c r="B172" s="131" t="s">
        <v>2639</v>
      </c>
      <c r="C172" s="143">
        <v>8.3321110000000004E-2</v>
      </c>
      <c r="D172" s="143" t="str">
        <f>IF(C172="","","ND2")</f>
        <v>ND2</v>
      </c>
      <c r="E172" s="143"/>
      <c r="F172" s="143">
        <f>IF(C172="","",C172)</f>
        <v>8.3321110000000004E-2</v>
      </c>
    </row>
    <row r="173" spans="1:7" x14ac:dyDescent="0.25">
      <c r="A173" s="109" t="s">
        <v>607</v>
      </c>
      <c r="B173" s="131" t="s">
        <v>2640</v>
      </c>
      <c r="C173" s="143">
        <v>0.12186041</v>
      </c>
      <c r="D173" s="143" t="str">
        <f>IF(C173="","","ND2")</f>
        <v>ND2</v>
      </c>
      <c r="E173" s="143"/>
      <c r="F173" s="143">
        <f>IF(C173="","",C173)</f>
        <v>0.12186041</v>
      </c>
    </row>
    <row r="174" spans="1:7" x14ac:dyDescent="0.25">
      <c r="A174" s="109" t="s">
        <v>609</v>
      </c>
      <c r="B174" s="131" t="s">
        <v>2641</v>
      </c>
      <c r="C174" s="143">
        <v>0.74883045999999998</v>
      </c>
      <c r="D174" s="143" t="str">
        <f>IF(C174="","","ND2")</f>
        <v>ND2</v>
      </c>
      <c r="E174" s="143"/>
      <c r="F174" s="143">
        <f>IF(C174="","",C174)</f>
        <v>0.74883045999999998</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155.92661076609946</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4.7304298100000004</v>
      </c>
      <c r="D190" s="170">
        <v>302</v>
      </c>
      <c r="E190" s="136"/>
      <c r="F190" s="166">
        <f t="shared" ref="F190:F213" si="3">IF($C$214=0,"",IF(C190="[for completion]","",IF(C190="","",C190/$C$214)))</f>
        <v>2.0245272019146863E-3</v>
      </c>
      <c r="G190" s="166">
        <f t="shared" ref="G190:G213" si="4">IF($D$214=0,"",IF(D190="[for completion]","",IF(D190="","",D190/$D$214)))</f>
        <v>2.0153486820153488E-2</v>
      </c>
    </row>
    <row r="191" spans="1:7" x14ac:dyDescent="0.25">
      <c r="A191" s="109" t="s">
        <v>630</v>
      </c>
      <c r="B191" s="130" t="s">
        <v>2643</v>
      </c>
      <c r="C191" s="167">
        <v>27.636028549999999</v>
      </c>
      <c r="D191" s="170">
        <v>717</v>
      </c>
      <c r="E191" s="136"/>
      <c r="F191" s="166">
        <f t="shared" si="3"/>
        <v>1.1827654948835585E-2</v>
      </c>
      <c r="G191" s="166">
        <f t="shared" si="4"/>
        <v>4.7847847847847846E-2</v>
      </c>
    </row>
    <row r="192" spans="1:7" x14ac:dyDescent="0.25">
      <c r="A192" s="109" t="s">
        <v>631</v>
      </c>
      <c r="B192" s="130" t="s">
        <v>2644</v>
      </c>
      <c r="C192" s="167">
        <v>62.814376510000002</v>
      </c>
      <c r="D192" s="170">
        <v>991</v>
      </c>
      <c r="E192" s="136"/>
      <c r="F192" s="166">
        <f t="shared" si="3"/>
        <v>2.6883268333666679E-2</v>
      </c>
      <c r="G192" s="166">
        <f t="shared" si="4"/>
        <v>6.6132799466132805E-2</v>
      </c>
    </row>
    <row r="193" spans="1:7" x14ac:dyDescent="0.25">
      <c r="A193" s="109" t="s">
        <v>632</v>
      </c>
      <c r="B193" s="130" t="s">
        <v>2645</v>
      </c>
      <c r="C193" s="167">
        <v>120.82903302</v>
      </c>
      <c r="D193" s="170">
        <v>1359</v>
      </c>
      <c r="E193" s="136"/>
      <c r="F193" s="166">
        <f t="shared" si="3"/>
        <v>5.1712354681368332E-2</v>
      </c>
      <c r="G193" s="166">
        <f t="shared" si="4"/>
        <v>9.069069069069069E-2</v>
      </c>
    </row>
    <row r="194" spans="1:7" x14ac:dyDescent="0.25">
      <c r="A194" s="109" t="s">
        <v>633</v>
      </c>
      <c r="B194" s="130" t="s">
        <v>2646</v>
      </c>
      <c r="C194" s="167">
        <v>533.46208941999998</v>
      </c>
      <c r="D194" s="170">
        <v>4209</v>
      </c>
      <c r="E194" s="136"/>
      <c r="F194" s="166">
        <f t="shared" si="3"/>
        <v>0.22831086277570931</v>
      </c>
      <c r="G194" s="166">
        <f t="shared" si="4"/>
        <v>0.28088088088088087</v>
      </c>
    </row>
    <row r="195" spans="1:7" x14ac:dyDescent="0.25">
      <c r="A195" s="109" t="s">
        <v>634</v>
      </c>
      <c r="B195" s="130" t="s">
        <v>2647</v>
      </c>
      <c r="C195" s="167">
        <v>694.64856851000002</v>
      </c>
      <c r="D195" s="170">
        <v>3999</v>
      </c>
      <c r="E195" s="136"/>
      <c r="F195" s="166">
        <f t="shared" si="3"/>
        <v>0.29729537889910945</v>
      </c>
      <c r="G195" s="166">
        <f t="shared" si="4"/>
        <v>0.26686686686686689</v>
      </c>
    </row>
    <row r="196" spans="1:7" x14ac:dyDescent="0.25">
      <c r="A196" s="109" t="s">
        <v>635</v>
      </c>
      <c r="B196" s="130" t="s">
        <v>2648</v>
      </c>
      <c r="C196" s="167">
        <v>468.02288356999998</v>
      </c>
      <c r="D196" s="170">
        <v>2129</v>
      </c>
      <c r="E196" s="136"/>
      <c r="F196" s="166">
        <f t="shared" si="3"/>
        <v>0.20030422117308933</v>
      </c>
      <c r="G196" s="166">
        <f t="shared" si="4"/>
        <v>0.14207540874207542</v>
      </c>
    </row>
    <row r="197" spans="1:7" x14ac:dyDescent="0.25">
      <c r="A197" s="109" t="s">
        <v>636</v>
      </c>
      <c r="B197" s="130" t="s">
        <v>2649</v>
      </c>
      <c r="C197" s="167">
        <v>168.99313204000001</v>
      </c>
      <c r="D197" s="170">
        <v>623</v>
      </c>
      <c r="E197" s="136"/>
      <c r="F197" s="166">
        <f t="shared" si="3"/>
        <v>7.2325603907806485E-2</v>
      </c>
      <c r="G197" s="166">
        <f t="shared" si="4"/>
        <v>4.1574908241574907E-2</v>
      </c>
    </row>
    <row r="198" spans="1:7" x14ac:dyDescent="0.25">
      <c r="A198" s="109" t="s">
        <v>637</v>
      </c>
      <c r="B198" s="130" t="s">
        <v>2650</v>
      </c>
      <c r="C198" s="167">
        <v>94.265061220000007</v>
      </c>
      <c r="D198" s="170">
        <v>292</v>
      </c>
      <c r="E198" s="136"/>
      <c r="F198" s="166">
        <f t="shared" si="3"/>
        <v>4.0343518093558434E-2</v>
      </c>
      <c r="G198" s="166">
        <f t="shared" si="4"/>
        <v>1.9486152819486152E-2</v>
      </c>
    </row>
    <row r="199" spans="1:7" x14ac:dyDescent="0.25">
      <c r="A199" s="109" t="s">
        <v>638</v>
      </c>
      <c r="B199" s="130" t="s">
        <v>2651</v>
      </c>
      <c r="C199" s="167">
        <v>58.591838610000003</v>
      </c>
      <c r="D199" s="170">
        <v>157</v>
      </c>
      <c r="E199" s="130"/>
      <c r="F199" s="166">
        <f t="shared" si="3"/>
        <v>2.5076108480751386E-2</v>
      </c>
      <c r="G199" s="166">
        <f t="shared" si="4"/>
        <v>1.0477143810477143E-2</v>
      </c>
    </row>
    <row r="200" spans="1:7" x14ac:dyDescent="0.25">
      <c r="A200" s="109" t="s">
        <v>639</v>
      </c>
      <c r="B200" s="130" t="s">
        <v>2652</v>
      </c>
      <c r="C200" s="167">
        <v>38.513910260000003</v>
      </c>
      <c r="D200" s="170">
        <v>91</v>
      </c>
      <c r="E200" s="130"/>
      <c r="F200" s="166">
        <f t="shared" si="3"/>
        <v>1.6483165823249182E-2</v>
      </c>
      <c r="G200" s="166">
        <f t="shared" si="4"/>
        <v>6.0727394060727394E-3</v>
      </c>
    </row>
    <row r="201" spans="1:7" x14ac:dyDescent="0.25">
      <c r="A201" s="109" t="s">
        <v>640</v>
      </c>
      <c r="B201" s="130" t="s">
        <v>2653</v>
      </c>
      <c r="C201" s="167">
        <v>15.060886760000001</v>
      </c>
      <c r="D201" s="170">
        <v>32</v>
      </c>
      <c r="E201" s="130"/>
      <c r="F201" s="166">
        <f t="shared" si="3"/>
        <v>6.4457514761384321E-3</v>
      </c>
      <c r="G201" s="166">
        <f t="shared" si="4"/>
        <v>2.1354688021354689E-3</v>
      </c>
    </row>
    <row r="202" spans="1:7" x14ac:dyDescent="0.25">
      <c r="A202" s="109" t="s">
        <v>641</v>
      </c>
      <c r="B202" s="130" t="s">
        <v>2654</v>
      </c>
      <c r="C202" s="167">
        <v>18.37871389</v>
      </c>
      <c r="D202" s="170">
        <v>35</v>
      </c>
      <c r="E202" s="130"/>
      <c r="F202" s="166">
        <f t="shared" si="3"/>
        <v>7.8657136245537645E-3</v>
      </c>
      <c r="G202" s="166">
        <f t="shared" si="4"/>
        <v>2.3356690023356688E-3</v>
      </c>
    </row>
    <row r="203" spans="1:7" x14ac:dyDescent="0.25">
      <c r="A203" s="109" t="s">
        <v>642</v>
      </c>
      <c r="B203" s="130" t="s">
        <v>2655</v>
      </c>
      <c r="C203" s="167">
        <v>14.33649056</v>
      </c>
      <c r="D203" s="170">
        <v>25</v>
      </c>
      <c r="E203" s="130"/>
      <c r="F203" s="166">
        <f t="shared" si="3"/>
        <v>6.1357247194231404E-3</v>
      </c>
      <c r="G203" s="166">
        <f t="shared" si="4"/>
        <v>1.6683350016683349E-3</v>
      </c>
    </row>
    <row r="204" spans="1:7" x14ac:dyDescent="0.25">
      <c r="A204" s="109" t="s">
        <v>643</v>
      </c>
      <c r="B204" s="130" t="s">
        <v>2656</v>
      </c>
      <c r="C204" s="167">
        <v>6.9316157799999996</v>
      </c>
      <c r="D204" s="170">
        <v>11</v>
      </c>
      <c r="E204" s="130"/>
      <c r="F204" s="166">
        <f t="shared" si="3"/>
        <v>2.966589773759075E-3</v>
      </c>
      <c r="G204" s="166">
        <f t="shared" si="4"/>
        <v>7.3406740073406738E-4</v>
      </c>
    </row>
    <row r="205" spans="1:7" x14ac:dyDescent="0.25">
      <c r="A205" s="109" t="s">
        <v>644</v>
      </c>
      <c r="B205" s="130" t="s">
        <v>2657</v>
      </c>
      <c r="C205" s="167">
        <v>4.69682157</v>
      </c>
      <c r="D205" s="170">
        <v>7</v>
      </c>
      <c r="F205" s="166">
        <f t="shared" si="3"/>
        <v>2.0101435626215629E-3</v>
      </c>
      <c r="G205" s="166">
        <f t="shared" si="4"/>
        <v>4.6713380046713382E-4</v>
      </c>
    </row>
    <row r="206" spans="1:7" x14ac:dyDescent="0.25">
      <c r="A206" s="109" t="s">
        <v>645</v>
      </c>
      <c r="B206" s="130" t="s">
        <v>2658</v>
      </c>
      <c r="C206" s="167">
        <v>0.70847505</v>
      </c>
      <c r="D206" s="170">
        <v>1</v>
      </c>
      <c r="E206" s="125"/>
      <c r="F206" s="166">
        <f t="shared" si="3"/>
        <v>3.0321283016835785E-4</v>
      </c>
      <c r="G206" s="166">
        <f t="shared" si="4"/>
        <v>6.6733400066733403E-5</v>
      </c>
    </row>
    <row r="207" spans="1:7" x14ac:dyDescent="0.25">
      <c r="A207" s="109" t="s">
        <v>646</v>
      </c>
      <c r="B207" s="130" t="s">
        <v>2659</v>
      </c>
      <c r="C207" s="167">
        <v>2.3007424900000002</v>
      </c>
      <c r="D207" s="170">
        <v>3</v>
      </c>
      <c r="E207" s="125"/>
      <c r="F207" s="166">
        <f t="shared" si="3"/>
        <v>9.846707260636699E-4</v>
      </c>
      <c r="G207" s="166">
        <f t="shared" si="4"/>
        <v>2.0020020020020021E-4</v>
      </c>
    </row>
    <row r="208" spans="1:7" x14ac:dyDescent="0.25">
      <c r="A208" s="109" t="s">
        <v>647</v>
      </c>
      <c r="B208" s="130" t="s">
        <v>2660</v>
      </c>
      <c r="C208" s="167">
        <v>1.63916471</v>
      </c>
      <c r="D208" s="170">
        <v>2</v>
      </c>
      <c r="E208" s="125"/>
      <c r="F208" s="166">
        <f t="shared" si="3"/>
        <v>7.0152896821305919E-4</v>
      </c>
      <c r="G208" s="166">
        <f t="shared" si="4"/>
        <v>1.3346680013346681E-4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2336.5602623300001</v>
      </c>
      <c r="D214" s="171">
        <f>SUM(D190:D213)</f>
        <v>14985</v>
      </c>
      <c r="E214" s="125"/>
      <c r="F214" s="172">
        <f>SUM(F190:F213)</f>
        <v>0.99999999999999989</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0.67292134999999997</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169.32586678000001</v>
      </c>
      <c r="D219" s="170">
        <v>2140</v>
      </c>
      <c r="F219" s="166">
        <f t="shared" ref="F219:F226" si="5">IF($C$227=0,"",IF(C219="[for completion]","",C219/$C$227))</f>
        <v>7.2468007570731158E-2</v>
      </c>
      <c r="G219" s="166">
        <f t="shared" ref="G219:G226" si="6">IF($D$227=0,"",IF(D219="[for completion]","",D219/$D$227))</f>
        <v>0.14280947614280948</v>
      </c>
    </row>
    <row r="220" spans="1:7" x14ac:dyDescent="0.25">
      <c r="A220" s="109" t="s">
        <v>660</v>
      </c>
      <c r="B220" s="109" t="s">
        <v>2666</v>
      </c>
      <c r="C220" s="167">
        <v>231.88786275999999</v>
      </c>
      <c r="D220" s="170">
        <v>1672</v>
      </c>
      <c r="F220" s="166">
        <f t="shared" si="5"/>
        <v>9.9243262199778734E-2</v>
      </c>
      <c r="G220" s="166">
        <f t="shared" si="6"/>
        <v>0.11157824491157825</v>
      </c>
    </row>
    <row r="221" spans="1:7" x14ac:dyDescent="0.25">
      <c r="A221" s="109" t="s">
        <v>662</v>
      </c>
      <c r="B221" s="109" t="s">
        <v>2667</v>
      </c>
      <c r="C221" s="167">
        <v>356.46130682</v>
      </c>
      <c r="D221" s="170">
        <v>2104</v>
      </c>
      <c r="F221" s="166">
        <f t="shared" si="5"/>
        <v>0.15255814821764516</v>
      </c>
      <c r="G221" s="166">
        <f t="shared" si="6"/>
        <v>0.14040707374040706</v>
      </c>
    </row>
    <row r="222" spans="1:7" x14ac:dyDescent="0.25">
      <c r="A222" s="109" t="s">
        <v>664</v>
      </c>
      <c r="B222" s="109" t="s">
        <v>2668</v>
      </c>
      <c r="C222" s="167">
        <v>478.69449823999997</v>
      </c>
      <c r="D222" s="170">
        <v>2739</v>
      </c>
      <c r="F222" s="166">
        <f t="shared" si="5"/>
        <v>0.20487145397339313</v>
      </c>
      <c r="G222" s="166">
        <f t="shared" si="6"/>
        <v>0.18278278278278279</v>
      </c>
    </row>
    <row r="223" spans="1:7" x14ac:dyDescent="0.25">
      <c r="A223" s="109" t="s">
        <v>666</v>
      </c>
      <c r="B223" s="109" t="s">
        <v>2669</v>
      </c>
      <c r="C223" s="167">
        <v>459.69316309999999</v>
      </c>
      <c r="D223" s="170">
        <v>2679</v>
      </c>
      <c r="F223" s="166">
        <f t="shared" si="5"/>
        <v>0.19673927118900733</v>
      </c>
      <c r="G223" s="166">
        <f t="shared" si="6"/>
        <v>0.17877877877877879</v>
      </c>
    </row>
    <row r="224" spans="1:7" x14ac:dyDescent="0.25">
      <c r="A224" s="109" t="s">
        <v>668</v>
      </c>
      <c r="B224" s="109" t="s">
        <v>2670</v>
      </c>
      <c r="C224" s="167">
        <v>460.61679905</v>
      </c>
      <c r="D224" s="170">
        <v>2731</v>
      </c>
      <c r="F224" s="166">
        <f t="shared" si="5"/>
        <v>0.19713456848344943</v>
      </c>
      <c r="G224" s="166">
        <f t="shared" si="6"/>
        <v>0.18224891558224893</v>
      </c>
    </row>
    <row r="225" spans="1:7" x14ac:dyDescent="0.25">
      <c r="A225" s="109" t="s">
        <v>670</v>
      </c>
      <c r="B225" s="109" t="s">
        <v>2671</v>
      </c>
      <c r="C225" s="167">
        <v>167.56487820999999</v>
      </c>
      <c r="D225" s="170">
        <v>856</v>
      </c>
      <c r="F225" s="166">
        <f t="shared" si="5"/>
        <v>7.1714340482237585E-2</v>
      </c>
      <c r="G225" s="166">
        <f t="shared" si="6"/>
        <v>5.7123790457123791E-2</v>
      </c>
    </row>
    <row r="226" spans="1:7" x14ac:dyDescent="0.25">
      <c r="A226" s="109" t="s">
        <v>672</v>
      </c>
      <c r="B226" s="109" t="s">
        <v>2672</v>
      </c>
      <c r="C226" s="167">
        <v>12.31588737</v>
      </c>
      <c r="D226" s="170">
        <v>64</v>
      </c>
      <c r="F226" s="166">
        <f t="shared" si="5"/>
        <v>5.2709478837574221E-3</v>
      </c>
      <c r="G226" s="166">
        <f t="shared" si="6"/>
        <v>4.2709376042709378E-3</v>
      </c>
    </row>
    <row r="227" spans="1:7" x14ac:dyDescent="0.25">
      <c r="A227" s="109" t="s">
        <v>674</v>
      </c>
      <c r="B227" s="139" t="s">
        <v>99</v>
      </c>
      <c r="C227" s="167">
        <f>SUM(C219:C226)</f>
        <v>2336.5602623300001</v>
      </c>
      <c r="D227" s="170">
        <f>SUM(D219:D226)</f>
        <v>14985</v>
      </c>
      <c r="F227" s="143">
        <f>SUM(F219:F226)</f>
        <v>0.99999999999999989</v>
      </c>
      <c r="G227" s="143">
        <f>SUM(G219:G226)</f>
        <v>1</v>
      </c>
    </row>
    <row r="228" spans="1:7" outlineLevel="1" x14ac:dyDescent="0.25">
      <c r="A228" s="109" t="s">
        <v>675</v>
      </c>
      <c r="B228" s="126" t="s">
        <v>2673</v>
      </c>
      <c r="C228" s="167">
        <v>9.0535834699999995</v>
      </c>
      <c r="D228" s="170">
        <v>47</v>
      </c>
      <c r="F228" s="166">
        <f t="shared" ref="F228:F233" si="7">IF($C$227=0,"",IF(C228="[for completion]","",C228/$C$227))</f>
        <v>3.8747485421034402E-3</v>
      </c>
      <c r="G228" s="166">
        <f t="shared" ref="G228:G233" si="8">IF($D$227=0,"",IF(D228="[for completion]","",D228/$D$227))</f>
        <v>3.1364698031364699E-3</v>
      </c>
    </row>
    <row r="229" spans="1:7" outlineLevel="1" x14ac:dyDescent="0.25">
      <c r="A229" s="109" t="s">
        <v>677</v>
      </c>
      <c r="B229" s="126" t="s">
        <v>2674</v>
      </c>
      <c r="C229" s="167">
        <v>2.9021993400000001</v>
      </c>
      <c r="D229" s="170">
        <v>16</v>
      </c>
      <c r="F229" s="166">
        <f t="shared" si="7"/>
        <v>1.2420819555948235E-3</v>
      </c>
      <c r="G229" s="166">
        <f t="shared" si="8"/>
        <v>1.0677344010677344E-3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0.36010456000000002</v>
      </c>
      <c r="D233" s="170">
        <v>1</v>
      </c>
      <c r="F233" s="166">
        <f t="shared" si="7"/>
        <v>1.5411738605915795E-4</v>
      </c>
      <c r="G233" s="166">
        <f t="shared" si="8"/>
        <v>6.6733400066733403E-5</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0.45514493</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755.87731997000003</v>
      </c>
      <c r="D241" s="170">
        <v>6185</v>
      </c>
      <c r="F241" s="166">
        <f t="shared" ref="F241:F248" si="9">IF($C$249=0,"",IF(C241="[Mark as ND1 if not relevant]","",C241/$C$249))</f>
        <v>0.32350003214532114</v>
      </c>
      <c r="G241" s="166">
        <f t="shared" ref="G241:G248" si="10">IF($D$249=0,"",IF(D241="[Mark as ND1 if not relevant]","",D241/$D$249))</f>
        <v>0.41277362520021355</v>
      </c>
    </row>
    <row r="242" spans="1:7" x14ac:dyDescent="0.25">
      <c r="A242" s="109" t="s">
        <v>693</v>
      </c>
      <c r="B242" s="109" t="s">
        <v>2680</v>
      </c>
      <c r="C242" s="167">
        <v>687.77594407000004</v>
      </c>
      <c r="D242" s="170">
        <v>3940</v>
      </c>
      <c r="F242" s="166">
        <f t="shared" si="9"/>
        <v>0.29435403621351441</v>
      </c>
      <c r="G242" s="166">
        <f t="shared" si="10"/>
        <v>0.26294714361986121</v>
      </c>
    </row>
    <row r="243" spans="1:7" x14ac:dyDescent="0.25">
      <c r="A243" s="109" t="s">
        <v>694</v>
      </c>
      <c r="B243" s="109" t="s">
        <v>2681</v>
      </c>
      <c r="C243" s="167">
        <v>601.70257307999998</v>
      </c>
      <c r="D243" s="170">
        <v>3258</v>
      </c>
      <c r="F243" s="166">
        <f t="shared" si="9"/>
        <v>0.25751639398444698</v>
      </c>
      <c r="G243" s="166">
        <f t="shared" si="10"/>
        <v>0.21743192738921516</v>
      </c>
    </row>
    <row r="244" spans="1:7" x14ac:dyDescent="0.25">
      <c r="A244" s="109" t="s">
        <v>695</v>
      </c>
      <c r="B244" s="109" t="s">
        <v>2682</v>
      </c>
      <c r="C244" s="167">
        <v>221.04762224999999</v>
      </c>
      <c r="D244" s="170">
        <v>1211</v>
      </c>
      <c r="F244" s="166">
        <f t="shared" si="9"/>
        <v>9.4603860989452504E-2</v>
      </c>
      <c r="G244" s="166">
        <f t="shared" si="10"/>
        <v>8.0819540843566476E-2</v>
      </c>
    </row>
    <row r="245" spans="1:7" x14ac:dyDescent="0.25">
      <c r="A245" s="109" t="s">
        <v>696</v>
      </c>
      <c r="B245" s="109" t="s">
        <v>2683</v>
      </c>
      <c r="C245" s="167">
        <v>56.388269520000001</v>
      </c>
      <c r="D245" s="170">
        <v>317</v>
      </c>
      <c r="F245" s="166">
        <f t="shared" si="9"/>
        <v>2.4133025982394897E-2</v>
      </c>
      <c r="G245" s="166">
        <f t="shared" si="10"/>
        <v>2.1155899626268019E-2</v>
      </c>
    </row>
    <row r="246" spans="1:7" x14ac:dyDescent="0.25">
      <c r="A246" s="109" t="s">
        <v>697</v>
      </c>
      <c r="B246" s="109" t="s">
        <v>2684</v>
      </c>
      <c r="C246" s="167">
        <v>10.515479819999999</v>
      </c>
      <c r="D246" s="170">
        <v>60</v>
      </c>
      <c r="F246" s="166">
        <f t="shared" si="9"/>
        <v>4.5004102781235553E-3</v>
      </c>
      <c r="G246" s="166">
        <f t="shared" si="10"/>
        <v>4.0042712226374799E-3</v>
      </c>
    </row>
    <row r="247" spans="1:7" x14ac:dyDescent="0.25">
      <c r="A247" s="109" t="s">
        <v>698</v>
      </c>
      <c r="B247" s="109" t="s">
        <v>2685</v>
      </c>
      <c r="C247" s="167">
        <v>2.5534107700000002</v>
      </c>
      <c r="D247" s="170">
        <v>10</v>
      </c>
      <c r="F247" s="166">
        <f t="shared" si="9"/>
        <v>1.0928075818017577E-3</v>
      </c>
      <c r="G247" s="166">
        <f t="shared" si="10"/>
        <v>6.6737853710624668E-4</v>
      </c>
    </row>
    <row r="248" spans="1:7" x14ac:dyDescent="0.25">
      <c r="A248" s="109" t="s">
        <v>699</v>
      </c>
      <c r="B248" s="109" t="s">
        <v>2672</v>
      </c>
      <c r="C248" s="167">
        <v>0.69964283999999999</v>
      </c>
      <c r="D248" s="170">
        <v>3</v>
      </c>
      <c r="F248" s="166">
        <f t="shared" si="9"/>
        <v>2.99432824944697E-4</v>
      </c>
      <c r="G248" s="166">
        <f t="shared" si="10"/>
        <v>2.0021356113187399E-4</v>
      </c>
    </row>
    <row r="249" spans="1:7" x14ac:dyDescent="0.25">
      <c r="A249" s="109" t="s">
        <v>700</v>
      </c>
      <c r="B249" s="139" t="s">
        <v>99</v>
      </c>
      <c r="C249" s="167">
        <f>SUM(C241:C248)</f>
        <v>2336.5602623200002</v>
      </c>
      <c r="D249" s="170">
        <f>SUM(D241:D248)</f>
        <v>14984</v>
      </c>
      <c r="F249" s="143">
        <f>SUM(F241:F248)</f>
        <v>0.99999999999999989</v>
      </c>
      <c r="G249" s="143">
        <f>SUM(G241:G248)</f>
        <v>1.0000000000000002</v>
      </c>
    </row>
    <row r="250" spans="1:7" outlineLevel="1" x14ac:dyDescent="0.25">
      <c r="A250" s="109" t="s">
        <v>701</v>
      </c>
      <c r="B250" s="126" t="s">
        <v>2673</v>
      </c>
      <c r="C250" s="167">
        <v>6.4536999999999997E-2</v>
      </c>
      <c r="D250" s="170">
        <v>1</v>
      </c>
      <c r="F250" s="166">
        <f t="shared" ref="F250:F255" si="11">IF($C$249=0,"",IF(C250="[for completion]","",C250/$C$249))</f>
        <v>2.7620515952762285E-5</v>
      </c>
      <c r="G250" s="166">
        <f t="shared" ref="G250:G255" si="12">IF($D$249=0,"",IF(D250="[for completion]","",D250/$D$249))</f>
        <v>6.6737853710624662E-5</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0.27500128000000001</v>
      </c>
      <c r="D252" s="170">
        <v>1</v>
      </c>
      <c r="F252" s="166">
        <f t="shared" si="11"/>
        <v>1.1769492293211722E-4</v>
      </c>
      <c r="G252" s="166">
        <f t="shared" si="12"/>
        <v>6.6737853710624662E-5</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0.36010456000000002</v>
      </c>
      <c r="D255" s="170">
        <v>1</v>
      </c>
      <c r="F255" s="166">
        <f t="shared" si="11"/>
        <v>1.5411738605981755E-4</v>
      </c>
      <c r="G255" s="166">
        <f t="shared" si="12"/>
        <v>6.6737853710624662E-5</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0.35231013</v>
      </c>
      <c r="E277" s="104"/>
      <c r="F277" s="104"/>
    </row>
    <row r="278" spans="1:7" x14ac:dyDescent="0.25">
      <c r="A278" s="109" t="s">
        <v>733</v>
      </c>
      <c r="B278" s="109" t="s">
        <v>734</v>
      </c>
      <c r="C278" s="143">
        <v>0.64768987</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baseColWidth="10"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baseColWidth="10"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K39" sqref="K39"/>
    </sheetView>
  </sheetViews>
  <sheetFormatPr baseColWidth="10"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C23" sqref="C23"/>
    </sheetView>
  </sheetViews>
  <sheetFormatPr baseColWidth="10"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83.965400000000002</v>
      </c>
      <c r="H75" s="24"/>
    </row>
    <row r="76" spans="1:14" x14ac:dyDescent="0.25">
      <c r="A76" s="26" t="s">
        <v>1438</v>
      </c>
      <c r="B76" s="26" t="s">
        <v>1466</v>
      </c>
      <c r="C76" s="262">
        <v>287.28480000000002</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1.11743E-3</v>
      </c>
      <c r="D82" s="257" t="str">
        <f t="shared" ref="D82:D87" si="0">IF(C82="","","ND2")</f>
        <v>ND2</v>
      </c>
      <c r="E82" s="257" t="str">
        <f t="shared" ref="E82:E87" si="1">IF(C82="","","ND2")</f>
        <v>ND2</v>
      </c>
      <c r="F82" s="257" t="str">
        <f t="shared" ref="F82:F87" si="2">IF(C82="","","ND2")</f>
        <v>ND2</v>
      </c>
      <c r="G82" s="257">
        <f t="shared" ref="G82:G87" si="3">IF(C82="","",C82)</f>
        <v>1.11743E-3</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0.99888257000000003</v>
      </c>
      <c r="D87" s="257" t="str">
        <f t="shared" si="0"/>
        <v>ND2</v>
      </c>
      <c r="E87" s="257" t="str">
        <f t="shared" si="1"/>
        <v>ND2</v>
      </c>
      <c r="F87" s="257" t="str">
        <f t="shared" si="2"/>
        <v>ND2</v>
      </c>
      <c r="G87" s="257">
        <f t="shared" si="3"/>
        <v>0.99888257000000003</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8"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737B6D-E0D3-4A74-BD08-B0C55C1DE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551A8C-C71D-4D22-9ABB-4D6F72B8F34A}">
  <ds:schemaRefs>
    <ds:schemaRef ds:uri="cd14063a-d18e-4dcb-8e91-b87e83e81a5c"/>
    <ds:schemaRef ds:uri="http://purl.org/dc/terms/"/>
    <ds:schemaRef ds:uri="a9eb1017-d938-41b5-a0ea-c598d0a65ca1"/>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143A548-6CCE-4B26-8D1E-25AF42A0C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2023-01-13T14:00:52Z</dcterms:created>
  <dcterms:modified xsi:type="dcterms:W3CDTF">2025-10-22T13:36:45Z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ediaServiceImageTags">
    <vt:lpwstr/>
  </property>
  <property fmtid="{D5CDD505-2E9C-101B-9397-08002B2CF9AE}" pid="6" name="MSIP_Label_b0e4137d-3c3f-4cec-9f07-da88235b25cd_Enabled">
    <vt:lpwstr>true</vt:lpwstr>
  </property>
  <property fmtid="{D5CDD505-2E9C-101B-9397-08002B2CF9AE}" pid="7" name="MSIP_Label_b0e4137d-3c3f-4cec-9f07-da88235b25cd_SetDate">
    <vt:lpwstr>2025-10-22T13:36:45Z</vt:lpwstr>
  </property>
  <property fmtid="{D5CDD505-2E9C-101B-9397-08002B2CF9AE}" pid="8" name="MSIP_Label_b0e4137d-3c3f-4cec-9f07-da88235b25cd_Method">
    <vt:lpwstr>Standard</vt:lpwstr>
  </property>
  <property fmtid="{D5CDD505-2E9C-101B-9397-08002B2CF9AE}" pid="9" name="MSIP_Label_b0e4137d-3c3f-4cec-9f07-da88235b25cd_Name">
    <vt:lpwstr>Internal</vt:lpwstr>
  </property>
  <property fmtid="{D5CDD505-2E9C-101B-9397-08002B2CF9AE}" pid="10" name="MSIP_Label_b0e4137d-3c3f-4cec-9f07-da88235b25cd_SiteId">
    <vt:lpwstr>6c57600f-285e-42b1-b384-86c271614b79</vt:lpwstr>
  </property>
  <property fmtid="{D5CDD505-2E9C-101B-9397-08002B2CF9AE}" pid="11" name="MSIP_Label_b0e4137d-3c3f-4cec-9f07-da88235b25cd_ActionId">
    <vt:lpwstr>01c469f2-0a6d-46d8-829a-a7960f7d12d8</vt:lpwstr>
  </property>
  <property fmtid="{D5CDD505-2E9C-101B-9397-08002B2CF9AE}" pid="12" name="MSIP_Label_b0e4137d-3c3f-4cec-9f07-da88235b25cd_ContentBits">
    <vt:lpwstr>0</vt:lpwstr>
  </property>
</Properties>
</file>