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79844 AEGON CPT CBC BV\Reporting\2022\05\Draft\"/>
    </mc:Choice>
  </mc:AlternateContent>
  <xr:revisionPtr revIDLastSave="0" documentId="13_ncr:1_{C123A2DB-16AF-4EF3-A1F7-E187ADE4572A}" xr6:coauthVersionLast="46" xr6:coauthVersionMax="46" xr10:uidLastSave="{00000000-0000-0000-0000-000000000000}"/>
  <bookViews>
    <workbookView xWindow="-120" yWindow="-120" windowWidth="19440" windowHeight="1059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16" i="19"/>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F598" i="19"/>
  <c r="F616" i="19" s="1"/>
  <c r="D595" i="19"/>
  <c r="C595" i="19"/>
  <c r="G594"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D19" i="19"/>
  <c r="C19" i="19"/>
  <c r="G17"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G577" i="9"/>
  <c r="D577" i="9"/>
  <c r="C577" i="9"/>
  <c r="G576" i="9"/>
  <c r="F576" i="9"/>
  <c r="G575" i="9"/>
  <c r="F575" i="9"/>
  <c r="G574" i="9"/>
  <c r="F574" i="9"/>
  <c r="G573" i="9"/>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81" i="9"/>
  <c r="G479" i="9"/>
  <c r="G477"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G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D100" i="8" s="1"/>
  <c r="F94" i="8"/>
  <c r="D94" i="8"/>
  <c r="F93" i="8"/>
  <c r="F100" i="8" s="1"/>
  <c r="D93" i="8"/>
  <c r="F82" i="8"/>
  <c r="D82" i="8"/>
  <c r="G82" i="8" s="1"/>
  <c r="G81" i="8"/>
  <c r="D81" i="8"/>
  <c r="F80" i="8"/>
  <c r="D80" i="8"/>
  <c r="G80" i="8" s="1"/>
  <c r="G79" i="8"/>
  <c r="D79" i="8"/>
  <c r="F78" i="8"/>
  <c r="D78" i="8"/>
  <c r="G78" i="8" s="1"/>
  <c r="G77" i="8"/>
  <c r="D77" i="8"/>
  <c r="C77" i="8"/>
  <c r="F81" i="8" s="1"/>
  <c r="G76" i="8"/>
  <c r="F76" i="8"/>
  <c r="G75" i="8"/>
  <c r="F75" i="8"/>
  <c r="G74" i="8"/>
  <c r="F74" i="8"/>
  <c r="G73" i="8"/>
  <c r="F73" i="8"/>
  <c r="G72" i="8"/>
  <c r="F72" i="8"/>
  <c r="G71" i="8"/>
  <c r="F71" i="8"/>
  <c r="G70" i="8"/>
  <c r="F70" i="8"/>
  <c r="F77" i="8" s="1"/>
  <c r="F64" i="8"/>
  <c r="F62" i="8"/>
  <c r="F60" i="8"/>
  <c r="C58" i="8"/>
  <c r="F63" i="8" s="1"/>
  <c r="F57" i="8"/>
  <c r="F56" i="8"/>
  <c r="F55" i="8"/>
  <c r="F54" i="8"/>
  <c r="F53" i="8"/>
  <c r="F58" i="8" s="1"/>
  <c r="D300" i="8"/>
  <c r="D293" i="8"/>
  <c r="C292" i="8"/>
  <c r="C300" i="8"/>
  <c r="D292" i="8"/>
  <c r="F292" i="8"/>
  <c r="D290" i="8"/>
  <c r="C293" i="8"/>
  <c r="C290" i="8"/>
  <c r="G105" i="8" l="1"/>
  <c r="G103" i="8"/>
  <c r="G101" i="8"/>
  <c r="G98" i="8"/>
  <c r="G96" i="8"/>
  <c r="G94" i="8"/>
  <c r="G104" i="8"/>
  <c r="G102" i="8"/>
  <c r="G97" i="8"/>
  <c r="G93" i="8"/>
  <c r="G99" i="8"/>
  <c r="G95" i="8"/>
  <c r="F136" i="8"/>
  <c r="F135" i="8"/>
  <c r="F134" i="8"/>
  <c r="F133" i="8"/>
  <c r="F132" i="8"/>
  <c r="F131" i="8"/>
  <c r="F130" i="8"/>
  <c r="F156" i="8"/>
  <c r="F157" i="8"/>
  <c r="F158" i="8"/>
  <c r="F159" i="8"/>
  <c r="F160" i="8"/>
  <c r="F161" i="8"/>
  <c r="F180" i="8"/>
  <c r="F182" i="8"/>
  <c r="F184" i="8"/>
  <c r="F186" i="8"/>
  <c r="F209" i="8"/>
  <c r="F211" i="8"/>
  <c r="F213" i="8"/>
  <c r="F215" i="8"/>
  <c r="F228" i="9"/>
  <c r="F229" i="9"/>
  <c r="F230" i="9"/>
  <c r="F231" i="9"/>
  <c r="F232" i="9"/>
  <c r="F255" i="9"/>
  <c r="F254" i="9"/>
  <c r="F253" i="9"/>
  <c r="F252" i="9"/>
  <c r="F250" i="9"/>
  <c r="F251" i="9"/>
  <c r="G454" i="9"/>
  <c r="G456" i="9"/>
  <c r="G458" i="9"/>
  <c r="F41" i="10"/>
  <c r="F39" i="10"/>
  <c r="G158" i="11"/>
  <c r="G160" i="11"/>
  <c r="G162" i="11"/>
  <c r="F38" i="19"/>
  <c r="F36" i="19"/>
  <c r="F34" i="19"/>
  <c r="F32" i="19"/>
  <c r="F29" i="19"/>
  <c r="F27" i="19"/>
  <c r="F30" i="19" s="1"/>
  <c r="F33" i="19"/>
  <c r="F37" i="19"/>
  <c r="G593" i="19"/>
  <c r="G591" i="19"/>
  <c r="G595" i="19" s="1"/>
  <c r="F59" i="8"/>
  <c r="F61" i="8"/>
  <c r="F79" i="8"/>
  <c r="F102" i="8"/>
  <c r="G130" i="8"/>
  <c r="G131" i="8"/>
  <c r="G132" i="8"/>
  <c r="G133" i="8"/>
  <c r="G134" i="8"/>
  <c r="G135" i="8"/>
  <c r="G156" i="8"/>
  <c r="G157" i="8"/>
  <c r="G158" i="8"/>
  <c r="G159" i="8"/>
  <c r="G160" i="8"/>
  <c r="G161" i="8"/>
  <c r="F175" i="8"/>
  <c r="F179" i="8" s="1"/>
  <c r="F178" i="8"/>
  <c r="F181" i="8"/>
  <c r="F183" i="8"/>
  <c r="F185" i="8"/>
  <c r="F194" i="8"/>
  <c r="F196" i="8"/>
  <c r="F198" i="8"/>
  <c r="F200" i="8"/>
  <c r="F202" i="8"/>
  <c r="F204" i="8"/>
  <c r="F206" i="8"/>
  <c r="F210" i="8"/>
  <c r="F212" i="8"/>
  <c r="F17" i="22"/>
  <c r="F18" i="19"/>
  <c r="F17" i="19"/>
  <c r="F16" i="19"/>
  <c r="F16" i="9"/>
  <c r="F18" i="9"/>
  <c r="F20" i="9"/>
  <c r="F22" i="9"/>
  <c r="F24" i="9"/>
  <c r="F26" i="9"/>
  <c r="G228" i="9"/>
  <c r="G229" i="9"/>
  <c r="G230" i="9"/>
  <c r="G231" i="9"/>
  <c r="G232" i="9"/>
  <c r="G250" i="9"/>
  <c r="G251" i="9"/>
  <c r="G253" i="9"/>
  <c r="G455" i="9"/>
  <c r="G457" i="9"/>
  <c r="G476" i="9"/>
  <c r="G478" i="9"/>
  <c r="F40" i="10"/>
  <c r="G159" i="11"/>
  <c r="G161" i="11"/>
  <c r="G180" i="11"/>
  <c r="G182" i="11"/>
  <c r="G16" i="19"/>
  <c r="G18" i="19"/>
  <c r="F28" i="19"/>
  <c r="F31" i="19"/>
  <c r="F35" i="19"/>
  <c r="F39" i="19"/>
  <c r="G592" i="19"/>
  <c r="F454" i="9"/>
  <c r="F455" i="9"/>
  <c r="F456" i="9"/>
  <c r="F457" i="9"/>
  <c r="F458" i="9"/>
  <c r="F476" i="9"/>
  <c r="F477" i="9"/>
  <c r="F478" i="9"/>
  <c r="F479" i="9"/>
  <c r="F480" i="9"/>
  <c r="F153" i="10"/>
  <c r="F155" i="10"/>
  <c r="F157" i="10"/>
  <c r="F158" i="11"/>
  <c r="F159" i="11"/>
  <c r="F160" i="11"/>
  <c r="F161" i="11"/>
  <c r="F162" i="11"/>
  <c r="F180" i="11"/>
  <c r="F181" i="11"/>
  <c r="F182" i="11"/>
  <c r="F183" i="11"/>
  <c r="F184" i="11"/>
  <c r="F208" i="8" l="1"/>
  <c r="G100" i="8"/>
  <c r="G19" i="19"/>
  <c r="F19" i="19"/>
  <c r="F207" i="8"/>
  <c r="F42" i="10"/>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<sst xmlns="http://schemas.openxmlformats.org/spreadsheetml/2006/main" count="3762" uniqueCount="2721">
  <si>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</si>
  <si>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</si>
  <si>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</si>
  <si>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</si>
  <si>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</si>
  <si>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</si>
  <si>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</si>
  <si>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</si>
  <si>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</si>
  <si>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</si>
  <si>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</si>
  <si>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</si>
  <si>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</si>
  <si>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</si>
  <si>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</si>
  <si>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</si>
  <si>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</si>
  <si>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</si>
  <si>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</si>
  <si>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</si>
  <si>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</si>
  <si>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</si>
  <si>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</si>
  <si>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</si>
  <si>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</si>
  <si>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</si>
  <si>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</si>
  <si>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</si>
  <si>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</si>
  <si>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</si>
  <si>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</si>
  <si>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</si>
  <si>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</si>
  <si>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</si>
  <si>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</si>
  <si>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</si>
  <si>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</si>
  <si>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</si>
  <si>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</si>
  <si>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</si>
  <si>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</si>
  <si>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</si>
  <si>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</si>
  <si>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</si>
  <si>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</si>
  <si>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</si>
  <si>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</si>
  <si>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</si>
  <si>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</si>
  <si>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</si>
  <si>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</si>
  <si>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</si>
  <si>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</si>
  <si>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</si>
  <si>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</si>
  <si>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</si>
  <si>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</si>
  <si>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</si>
  <si>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</si>
  <si>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</si>
  <si>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</si>
  <si>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</si>
  <si>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</si>
  <si>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</si>
  <si>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</si>
  <si>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</si>
  <si>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</si>
  <si>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</si>
  <si>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</si>
  <si>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</si>
  <si>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</si>
  <si>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</si>
  <si>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</si>
  <si>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</si>
  <si>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</si>
  <si>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</si>
  <si>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</si>
  <si>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</si>
  <si>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</si>
  <si>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</si>
  <si>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</si>
  <si>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</si>
  <si>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</si>
  <si>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</si>
  <si>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</si>
  <si>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</si>
  <si>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</si>
  <si>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</si>
  <si>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</si>
  <si>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</si>
  <si>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</si>
  <si>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</si>
  <si>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</si>
  <si>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</si>
  <si>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</si>
  <si>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</si>
  <si>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</si>
  <si>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</si>
  <si>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</si>
  <si>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</si>
  <si>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</si>
  <si>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</si>
  <si>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</si>
  <si>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</si>
  <si>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</si>
  <si>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</si>
  <si>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</si>
  <si>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</si>
  <si>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</si>
  <si>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</si>
  <si>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</si>
  <si>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</si>
  <si>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</si>
  <si>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</si>
  <si>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</si>
  <si>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</si>
  <si>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</si>
  <si>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</si>
  <si>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</si>
  <si>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</si>
  <si>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</si>
  <si>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</si>
  <si>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</si>
  <si>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</si>
  <si>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</si>
  <si>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</si>
  <si>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</si>
  <si>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</si>
  <si>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</si>
  <si>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</si>
  <si>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</si>
  <si>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</si>
  <si>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</si>
  <si>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</si>
  <si>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</si>
  <si>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</si>
  <si>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</si>
  <si>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</si>
  <si>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</si>
  <si>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</si>
  <si>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</si>
  <si>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</si>
  <si>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</si>
  <si>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</si>
  <si>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</si>
  <si>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</si>
  <si>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</si>
  <si>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</si>
  <si>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</si>
  <si>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</si>
  <si>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</si>
  <si>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</si>
  <si>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</si>
  <si>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</si>
  <si>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</si>
  <si>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</si>
  <si>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</si>
  <si>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</si>
  <si>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</si>
  <si>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</si>
  <si>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</si>
  <si>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</si>
  <si>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</si>
  <si>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</si>
  <si>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</si>
  <si>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</si>
  <si>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</si>
  <si>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</si>
  <si>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</si>
  <si>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</si>
  <si>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</si>
  <si>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</si>
  <si>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</si>
  <si>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</si>
  <si>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</si>
  <si>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</si>
  <si>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</si>
  <si>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</si>
  <si>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</si>
  <si>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</si>
  <si>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</si>
  <si>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</si>
  <si>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</si>
  <si>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</si>
  <si>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</si>
  <si>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</si>
  <si>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</si>
  <si>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</si>
  <si>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</si>
  <si>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</si>
  <si>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</si>
  <si>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</si>
  <si>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</si>
  <si>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</si>
  <si>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</si>
  <si>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</si>
  <si>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</si>
  <si>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</si>
  <si>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</si>
  <si>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</si>
  <si>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</si>
  <si>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</si>
  <si>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</si>
  <si>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</si>
  <si>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</si>
  <si>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</si>
  <si>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</si>
  <si>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</si>
  <si>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</si>
  <si>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</si>
  <si>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</si>
  <si>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</si>
  <si>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</si>
  <si>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</si>
  <si>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</si>
  <si>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</si>
  <si>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</si>
  <si>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</si>
  <si>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</si>
  <si>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</si>
  <si>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</si>
  <si>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</si>
  <si>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</si>
  <si>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</si>
  <si>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</si>
  <si>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</si>
  <si>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</si>
  <si>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</si>
  <si>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</si>
  <si>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</si>
  <si>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</si>
  <si>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</si>
  <si>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</si>
  <si>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</si>
  <si>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</si>
  <si>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</si>
  <si>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</si>
  <si>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</si>
  <si>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</si>
  <si>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</si>
  <si>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</si>
  <si>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</si>
  <si>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</si>
  <si>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</si>
  <si>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</si>
  <si>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</si>
  <si>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</si>
  <si>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</si>
  <si>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</si>
  <si>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</si>
  <si>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</si>
  <si>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</si>
  <si>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</si>
  <si>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</si>
  <si>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</si>
  <si>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</si>
  <si>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</si>
  <si>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</si>
  <si>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</si>
  <si>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</si>
  <si>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</si>
  <si>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</si>
  <si>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</si>
  <si>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</si>
  <si>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</si>
  <si>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</si>
  <si>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</si>
  <si>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</si>
  <si>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</si>
  <si>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</si>
  <si>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</si>
  <si>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</si>
  <si>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</si>
  <si>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</si>
  <si>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</si>
  <si>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</si>
  <si>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</si>
  <si>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</si>
  <si>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</si>
  <si>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</si>
  <si>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</si>
  <si>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</si>
  <si>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</si>
  <si>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</si>
  <si>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</si>
  <si>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</si>
  <si>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</si>
  <si>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</si>
  <si>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</si>
  <si>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</si>
  <si>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</si>
  <si>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</si>
  <si>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</si>
  <si>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</si>
  <si>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</si>
  <si>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</si>
  <si>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</si>
  <si>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</si>
  <si>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</si>
  <si>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</si>
  <si>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</si>
  <si>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</si>
  <si>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</si>
  <si>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</si>
  <si>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</si>
  <si>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</si>
  <si>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</si>
  <si>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</si>
  <si>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</si>
  <si>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</si>
  <si>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</si>
  <si>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</si>
  <si>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</si>
  <si>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</si>
  <si>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</si>
  <si>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</si>
  <si>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</si>
  <si>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</si>
  <si>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</si>
  <si>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</si>
  <si>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</si>
  <si>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</si>
  <si>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</si>
  <si>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</si>
  <si>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</si>
  <si>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</si>
  <si>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</si>
  <si>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</si>
  <si>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</si>
  <si>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</si>
  <si>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</si>
  <si>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</si>
  <si>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</si>
  <si>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</si>
  <si>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</si>
  <si>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</si>
  <si>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</si>
  <si>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</si>
  <si>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</si>
  <si>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</si>
  <si>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</si>
  <si>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</si>
  <si>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</si>
  <si>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</si>
  <si>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</si>
  <si>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</si>
  <si>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</si>
  <si>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</si>
  <si>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</si>
  <si>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</si>
  <si>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</si>
  <si>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</si>
  <si>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</si>
  <si>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</si>
  <si>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</si>
  <si>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</si>
  <si>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</si>
  <si>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</si>
  <si>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</si>
  <si>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</si>
  <si>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</si>
  <si>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</si>
  <si>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</si>
  <si>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</si>
  <si>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</si>
  <si>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</si>
  <si>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</si>
  <si>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</si>
  <si>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</si>
  <si>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</si>
  <si>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</si>
  <si>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</si>
  <si>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</si>
  <si>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</si>
  <si>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</si>
  <si>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</si>
  <si>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</si>
  <si>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</si>
  <si>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</si>
  <si>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</si>
  <si>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</si>
  <si>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</si>
  <si>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</si>
  <si>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</si>
  <si>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</si>
  <si>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</si>
  <si>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</si>
  <si>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</si>
  <si>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</si>
  <si>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</si>
  <si>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</si>
  <si>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</si>
  <si>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</si>
  <si>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</si>
  <si>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</si>
  <si>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</si>
  <si>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</si>
  <si>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</si>
  <si>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</si>
  <si>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</si>
  <si>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</si>
  <si>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</si>
  <si>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</si>
  <si>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</si>
  <si>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</si>
  <si>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</si>
  <si>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</si>
  <si>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</si>
  <si>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</si>
  <si>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</si>
  <si>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</si>
  <si>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</si>
  <si>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</si>
  <si>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</si>
  <si>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</si>
  <si>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</si>
  <si>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</si>
  <si>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</si>
  <si>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</si>
  <si>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</si>
  <si>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</si>
  <si>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</si>
  <si>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</si>
  <si>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</si>
  <si>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</si>
  <si>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</si>
  <si>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</si>
  <si>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</si>
  <si>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</si>
  <si>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</si>
  <si>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</si>
  <si>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</si>
  <si>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</si>
  <si>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</si>
  <si>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</si>
  <si>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</si>
  <si>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</si>
  <si>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</si>
  <si>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</si>
  <si>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</si>
  <si>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</si>
  <si>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</si>
  <si>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</si>
  <si>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</si>
  <si>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</si>
  <si>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</si>
  <si>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</si>
  <si>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</si>
  <si>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</si>
  <si>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</si>
  <si>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</si>
  <si>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</si>
  <si>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</si>
  <si>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</si>
  <si>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</si>
  <si>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</si>
  <si>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</si>
  <si>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</si>
  <si>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</si>
  <si>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</si>
  <si>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</si>
  <si>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</si>
  <si>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</si>
  <si>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</si>
  <si>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</si>
  <si>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</si>
  <si>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</si>
  <si>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</si>
  <si>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</si>
  <si>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</si>
  <si>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</si>
  <si>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</si>
  <si>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</si>
  <si>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</si>
  <si>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</si>
  <si>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</si>
  <si>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</si>
  <si>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</si>
  <si>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</si>
  <si>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</si>
  <si>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</si>
  <si>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</si>
  <si>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</si>
  <si>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</si>
  <si>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</si>
  <si>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</si>
  <si>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</si>
  <si>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</si>
  <si>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</si>
  <si>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</si>
  <si>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</si>
  <si>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</si>
  <si>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</si>
  <si>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</si>
  <si>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</si>
  <si>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</si>
  <si>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</si>
  <si>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</si>
  <si>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</si>
  <si>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</si>
  <si>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</si>
  <si>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</si>
  <si>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</si>
  <si>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</si>
  <si>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</si>
  <si>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</si>
  <si>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</si>
  <si>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</si>
  <si>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</si>
  <si>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</si>
  <si>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</si>
  <si>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</si>
  <si>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</si>
  <si>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</si>
  <si>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</si>
  <si>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</si>
  <si>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</si>
  <si>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</si>
  <si>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</si>
  <si>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</si>
  <si>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</si>
  <si>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</si>
  <si>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</si>
  <si>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</si>
  <si>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</si>
  <si>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</si>
  <si>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</si>
  <si>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</si>
  <si>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</si>
  <si>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</si>
  <si>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</si>
  <si>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</si>
  <si>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</si>
  <si>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</si>
  <si>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</si>
  <si>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</si>
  <si>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</si>
  <si>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</si>
  <si>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</si>
  <si>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</si>
  <si>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</si>
  <si>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</si>
  <si>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</si>
  <si>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</si>
  <si>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</si>
  <si>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</si>
  <si>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</si>
  <si>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</si>
  <si>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</si>
  <si>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</si>
  <si>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</si>
  <si>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</si>
  <si>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</si>
  <si>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</si>
  <si>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</si>
  <si>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</si>
  <si>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</si>
  <si>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</si>
  <si>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</si>
  <si>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</si>
  <si>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</si>
  <si>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</si>
  <si>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</si>
  <si>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</si>
  <si>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</si>
  <si>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</si>
  <si>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</si>
  <si>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</si>
  <si>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</si>
  <si>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</si>
  <si>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</si>
  <si>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</si>
  <si>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</si>
  <si>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</si>
  <si>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</si>
  <si>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</si>
  <si>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</si>
  <si>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</si>
  <si>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</si>
  <si>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</si>
  <si>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</si>
  <si>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</si>
  <si>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</si>
  <si>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</si>
  <si>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</si>
  <si>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</si>
  <si>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</si>
  <si>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</si>
  <si>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</si>
  <si>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</si>
  <si>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</si>
  <si>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</si>
  <si>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</si>
  <si>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</si>
  <si>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</si>
  <si>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</si>
  <si>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</si>
  <si>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</si>
  <si>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</si>
  <si>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</si>
  <si>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</si>
  <si>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</si>
  <si>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</si>
  <si>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</si>
  <si>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</si>
  <si>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</si>
  <si>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</si>
  <si>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</si>
  <si>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</si>
  <si>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</si>
  <si>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</si>
  <si>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</si>
  <si>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</si>
  <si>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</si>
  <si>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</si>
  <si>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</si>
  <si>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</si>
  <si>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</si>
  <si>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</si>
  <si>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</si>
  <si>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</si>
  <si>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</si>
  <si>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</si>
  <si>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</si>
  <si>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</si>
  <si>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</si>
  <si>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</si>
  <si>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</si>
  <si>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</si>
  <si>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</si>
  <si>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</si>
  <si>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</si>
  <si>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</si>
  <si>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</si>
  <si>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</si>
  <si>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</si>
  <si>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</si>
  <si>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</si>
  <si>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</si>
  <si>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</si>
  <si>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</si>
  <si>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</si>
  <si>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</si>
  <si>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</si>
  <si>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</si>
  <si>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</si>
  <si>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</si>
  <si>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</si>
  <si>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</si>
  <si>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</si>
  <si>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</si>
  <si>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</si>
  <si>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</si>
  <si>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</si>
  <si>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</si>
  <si>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</si>
  <si>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</si>
  <si>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</si>
  <si>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</si>
  <si>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</si>
  <si>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</si>
  <si>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</si>
  <si>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</si>
  <si>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</si>
  <si>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</si>
  <si>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</si>
  <si>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</si>
  <si>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</si>
  <si>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</si>
  <si>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</si>
  <si>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</si>
  <si>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</si>
  <si>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</si>
  <si>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</si>
  <si>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</si>
  <si>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</si>
  <si>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</si>
  <si>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</si>
  <si>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</si>
  <si>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</si>
  <si>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</si>
  <si>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</si>
  <si>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</si>
  <si>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</si>
  <si>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</si>
  <si>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</si>
  <si>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</si>
  <si>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</si>
  <si>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</si>
  <si>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</si>
  <si>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</si>
  <si>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</si>
  <si>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</si>
  <si>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</si>
  <si>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</si>
  <si>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</si>
  <si>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</si>
  <si>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</si>
  <si>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</si>
  <si>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</si>
  <si>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</si>
  <si>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</si>
  <si>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</si>
  <si>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</si>
  <si>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</si>
  <si>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</si>
  <si>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</si>
  <si>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</si>
  <si>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</si>
  <si>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</si>
  <si>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</si>
  <si>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</si>
  <si>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</si>
  <si>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</si>
  <si>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</si>
  <si>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</si>
  <si>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</si>
  <si>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</si>
  <si>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</si>
  <si>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</si>
  <si>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</si>
  <si>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</si>
  <si>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</si>
  <si>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</si>
  <si>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</si>
  <si>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</si>
  <si>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</si>
  <si>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</si>
  <si>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</si>
  <si>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</si>
  <si>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</si>
  <si>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</si>
  <si>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</si>
  <si>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</si>
  <si>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</si>
  <si>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</si>
  <si>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</si>
  <si>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</si>
  <si>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</si>
  <si>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</si>
  <si>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</si>
  <si>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</si>
  <si>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</si>
  <si>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</si>
  <si>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</si>
  <si>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</si>
  <si>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</si>
  <si>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</si>
  <si>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</si>
  <si>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</si>
  <si>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</si>
  <si>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</si>
  <si>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</si>
  <si>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</si>
  <si>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</si>
  <si>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</si>
  <si>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</si>
  <si>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</si>
  <si>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</si>
  <si>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</si>
  <si>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</si>
  <si>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</si>
  <si>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</si>
  <si>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</si>
  <si>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</si>
  <si>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</si>
  <si>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</si>
  <si>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</si>
  <si>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</si>
  <si>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</si>
  <si>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</si>
  <si>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</si>
  <si>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</si>
  <si>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</si>
  <si>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</si>
  <si>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</si>
  <si>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</si>
  <si>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</si>
  <si>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</si>
  <si>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</si>
  <si>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</si>
  <si>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</si>
  <si>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</si>
  <si>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</si>
  <si>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</si>
  <si>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</si>
  <si>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</si>
  <si>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</si>
  <si>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</si>
  <si>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</si>
  <si>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</si>
  <si>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</si>
  <si>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</si>
  <si>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</si>
  <si>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</si>
  <si>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</si>
  <si>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</si>
  <si>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</si>
  <si>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</si>
  <si>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</si>
  <si>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</si>
  <si>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</si>
  <si>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</si>
  <si>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</si>
  <si>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</si>
  <si>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</si>
  <si>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</si>
  <si>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</si>
  <si>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</si>
  <si>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</si>
  <si>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</si>
  <si>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</si>
  <si>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</si>
  <si>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</si>
  <si>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</si>
  <si>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</si>
  <si>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</si>
  <si>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</si>
  <si>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</si>
  <si>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</si>
  <si>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</si>
  <si>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</si>
  <si>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</si>
  <si>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</si>
  <si>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</si>
  <si>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</si>
  <si>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</si>
  <si>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</si>
  <si>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</si>
  <si>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</si>
  <si>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</si>
  <si>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</si>
  <si>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</si>
  <si>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</si>
  <si>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</si>
  <si>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</si>
  <si>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</si>
  <si>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</si>
  <si>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</si>
  <si>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</si>
  <si>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</si>
  <si>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</si>
  <si>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</si>
  <si>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</si>
  <si>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</si>
  <si>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</si>
  <si>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</si>
  <si>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</si>
  <si>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</si>
  <si>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</si>
  <si>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</si>
  <si>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</si>
  <si>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</si>
  <si>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</si>
  <si>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</si>
  <si>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</si>
  <si>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</si>
  <si>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</si>
  <si>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</si>
  <si>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</si>
  <si>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</si>
  <si>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</si>
  <si>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</si>
  <si>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</si>
  <si>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</si>
  <si>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</si>
  <si>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</si>
  <si>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</si>
  <si>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</si>
  <si>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</si>
  <si>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</si>
  <si>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</si>
  <si>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</si>
  <si>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</si>
  <si>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</si>
  <si>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</si>
  <si>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</si>
  <si>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</si>
  <si>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</si>
  <si>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</si>
  <si>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</si>
  <si>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</si>
  <si>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</si>
  <si>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</si>
  <si>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</si>
  <si>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</si>
  <si>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</si>
  <si>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</si>
  <si>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</si>
  <si>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</si>
  <si>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</si>
  <si>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</si>
  <si>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</si>
  <si>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</si>
  <si>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</si>
  <si>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</si>
  <si>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</si>
  <si>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</si>
  <si>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</si>
  <si>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</si>
  <si>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</si>
  <si>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</si>
  <si>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</si>
  <si>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</si>
  <si>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</si>
  <si>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</si>
  <si>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</si>
  <si>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</si>
  <si>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</si>
  <si>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</si>
  <si>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</si>
  <si>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</si>
  <si>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</si>
  <si>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</si>
  <si>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</si>
  <si>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</si>
  <si>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</si>
  <si>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</si>
  <si>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</si>
  <si>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</si>
  <si>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</si>
  <si>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</si>
  <si>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</si>
  <si>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</si>
  <si>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</si>
  <si>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</si>
  <si>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</si>
  <si>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</si>
  <si>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</si>
  <si>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</si>
  <si>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</si>
  <si>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</si>
  <si>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</si>
  <si>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</si>
  <si>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</si>
  <si>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</si>
  <si>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</si>
  <si>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</si>
  <si>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</si>
  <si>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</si>
  <si>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</si>
  <si>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</si>
  <si>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</si>
  <si>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</si>
  <si>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</si>
  <si>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</si>
  <si>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</si>
  <si>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</si>
  <si>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</si>
  <si>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</si>
  <si>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</si>
  <si>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</si>
  <si>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</si>
  <si>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</si>
  <si>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</si>
  <si>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</si>
  <si>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</si>
  <si>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</si>
  <si>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</si>
  <si>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</si>
  <si>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</si>
  <si>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</si>
  <si>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</si>
  <si>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</si>
  <si>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</si>
  <si>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</si>
  <si>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</si>
  <si>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</si>
  <si>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</si>
  <si>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</si>
  <si>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</si>
  <si>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</si>
  <si>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</si>
  <si>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</si>
  <si>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</si>
  <si>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</si>
  <si>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</si>
  <si>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</si>
  <si>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</si>
  <si>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</si>
  <si>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</si>
  <si>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</si>
  <si>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</si>
  <si>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</si>
  <si>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</si>
  <si>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</si>
  <si>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</si>
  <si>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</si>
  <si>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</si>
  <si>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</si>
  <si>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</si>
  <si>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</si>
  <si>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</si>
  <si>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</si>
  <si>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</si>
  <si>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</si>
  <si>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</si>
  <si>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</si>
  <si>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</si>
  <si>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</si>
  <si>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</si>
  <si>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</si>
  <si>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</si>
  <si>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</si>
  <si>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</si>
  <si>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</si>
  <si>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</si>
  <si>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</si>
  <si>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</si>
  <si>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</si>
  <si>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</si>
  <si>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</si>
  <si>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</si>
  <si>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</si>
  <si>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</si>
  <si>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</si>
  <si>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</si>
  <si>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</si>
  <si>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</si>
  <si>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</si>
  <si>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</si>
  <si>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</si>
  <si>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</si>
  <si>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</si>
  <si>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</si>
  <si>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</si>
  <si>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</si>
  <si>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</si>
  <si>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</si>
  <si>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</si>
  <si>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</si>
  <si>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</si>
  <si>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</si>
  <si>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</si>
  <si>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</si>
  <si>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</si>
  <si>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</si>
  <si>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</si>
  <si>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</si>
  <si>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</si>
  <si>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</si>
  <si>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</si>
  <si>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</si>
  <si>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</si>
  <si>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</si>
  <si>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</si>
  <si>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</si>
  <si>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</si>
  <si>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</si>
  <si>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</si>
  <si>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</si>
  <si>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</si>
  <si>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</si>
  <si>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</si>
  <si>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</si>
  <si>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</si>
  <si>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</si>
  <si>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</si>
  <si>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</si>
  <si>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</si>
  <si>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</si>
  <si>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</si>
  <si>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</si>
  <si>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</si>
  <si>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</si>
  <si>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</si>
  <si>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</si>
  <si>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</si>
  <si>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</si>
  <si>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</si>
  <si>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</si>
  <si>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</si>
  <si>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</si>
  <si>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</si>
  <si>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</si>
  <si>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</si>
  <si>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</si>
  <si>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</si>
  <si>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</si>
  <si>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</si>
  <si>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</si>
  <si>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</si>
  <si>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</si>
  <si>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</si>
  <si>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</si>
  <si>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</si>
  <si>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</si>
  <si>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</si>
  <si>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</si>
  <si>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</si>
  <si>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</si>
  <si>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</si>
  <si>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</si>
  <si>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</si>
  <si>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</si>
  <si>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</si>
  <si>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</si>
  <si>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</si>
  <si>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</si>
  <si>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</si>
  <si>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</si>
  <si>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</si>
  <si>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</si>
  <si>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</si>
  <si>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</si>
  <si>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</si>
  <si>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</si>
  <si>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</si>
  <si>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</si>
  <si>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</si>
  <si>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</si>
  <si>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</si>
  <si>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</si>
  <si>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</si>
  <si>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</si>
  <si>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</si>
  <si>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</si>
  <si>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</si>
  <si>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</si>
  <si>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</si>
  <si>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</si>
  <si>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</si>
  <si>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</si>
  <si>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</si>
  <si>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</si>
  <si>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</si>
  <si>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</si>
  <si>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</si>
  <si>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</si>
  <si>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</si>
  <si>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</si>
  <si>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</si>
  <si>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</si>
  <si>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</si>
  <si>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</si>
  <si>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</si>
  <si>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</si>
  <si>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</si>
  <si>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</si>
  <si>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</si>
  <si>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</si>
  <si>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</si>
  <si>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</si>
  <si>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</si>
  <si>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</si>
  <si>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</si>
  <si>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</si>
  <si>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</si>
  <si>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</si>
  <si>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</si>
  <si>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</si>
  <si>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</si>
  <si>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</si>
  <si>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</si>
  <si>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</si>
  <si>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</si>
  <si>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</si>
  <si>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</si>
  <si>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</si>
  <si>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</si>
  <si>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</si>
  <si>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</si>
  <si>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</si>
  <si>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</si>
  <si>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</si>
  <si>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</si>
  <si>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</si>
  <si>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</si>
  <si>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</si>
  <si>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</si>
  <si>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</si>
  <si>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</si>
  <si>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</si>
  <si>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</si>
  <si>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</si>
  <si>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</si>
  <si>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</si>
  <si>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</si>
  <si>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</si>
  <si>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</si>
  <si>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</si>
  <si>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</si>
  <si>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</si>
  <si>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</si>
  <si>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</si>
  <si>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</si>
  <si>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</si>
  <si>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</si>
  <si>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</si>
  <si>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</si>
  <si>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</si>
  <si>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</si>
  <si>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</si>
  <si>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</si>
  <si>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</si>
  <si>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</si>
  <si>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</si>
  <si>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</si>
  <si>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</si>
  <si>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</si>
  <si>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</si>
  <si>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</si>
  <si>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</si>
  <si>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</si>
  <si>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</si>
  <si>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</si>
  <si>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</si>
  <si>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</si>
  <si>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</si>
  <si>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</si>
  <si>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</si>
  <si>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</si>
  <si>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</si>
  <si>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</si>
  <si>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</si>
  <si>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</si>
  <si>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</si>
  <si>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</si>
  <si>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</si>
  <si>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</si>
  <si>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</si>
  <si>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</si>
  <si>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</si>
  <si>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</si>
  <si>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</si>
  <si>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</si>
  <si>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</si>
  <si>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</si>
  <si>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</si>
  <si>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</si>
  <si>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</si>
  <si>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</si>
  <si>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</si>
  <si>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</si>
  <si>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</si>
  <si>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</si>
  <si>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</si>
  <si>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</si>
  <si>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</si>
  <si>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</si>
  <si>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</si>
  <si>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</si>
  <si>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</si>
  <si>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</si>
  <si>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</si>
  <si>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</si>
  <si>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</si>
  <si>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</si>
  <si>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</si>
  <si>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</si>
  <si>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</si>
  <si>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</si>
  <si>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</si>
  <si>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</si>
  <si>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</si>
  <si>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</si>
  <si>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</si>
  <si>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</si>
  <si>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</si>
  <si>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</si>
  <si>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</si>
  <si>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</si>
  <si>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</si>
  <si>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</si>
  <si>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</si>
  <si>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</si>
  <si>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</si>
  <si>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</si>
  <si>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</si>
  <si>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</si>
  <si>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</si>
  <si>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</si>
  <si>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</si>
  <si>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</si>
  <si>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</si>
  <si>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</si>
  <si>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</si>
  <si>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</si>
  <si>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</si>
  <si>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</si>
  <si>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</si>
  <si>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</si>
  <si>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</si>
  <si>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</si>
  <si>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</si>
  <si>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</si>
  <si>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</si>
  <si>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</si>
  <si>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</si>
  <si>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</si>
  <si>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</si>
  <si>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</si>
  <si>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</si>
  <si>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</si>
  <si>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</si>
  <si>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</si>
  <si>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</si>
  <si>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</si>
  <si>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</si>
  <si>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</si>
  <si>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</si>
  <si>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</si>
  <si>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</si>
  <si>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</si>
  <si>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</si>
  <si>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</si>
  <si>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</si>
  <si>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</si>
  <si>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</si>
  <si>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</si>
  <si>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</si>
  <si>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</si>
  <si>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</si>
  <si>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</si>
  <si>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</si>
  <si>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</si>
  <si>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</si>
  <si>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</si>
  <si>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</si>
  <si>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</si>
  <si>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</si>
  <si>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</si>
  <si>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</si>
  <si>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</si>
  <si>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</si>
  <si>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</si>
  <si>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</si>
  <si>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</si>
  <si>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</si>
  <si>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</si>
  <si>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</si>
  <si>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</si>
  <si>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</si>
  <si>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</si>
  <si>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</si>
  <si>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</si>
  <si>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</si>
  <si>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</si>
  <si>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</si>
  <si>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</si>
  <si>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</si>
  <si>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</si>
  <si>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</si>
  <si>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</si>
  <si>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</si>
  <si>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</si>
  <si>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</si>
  <si>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</si>
  <si>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</si>
  <si>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</si>
  <si>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</si>
  <si>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</si>
  <si>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</si>
  <si>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</si>
  <si>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</si>
  <si>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</si>
  <si>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</si>
  <si>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</si>
  <si>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</si>
  <si>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</si>
  <si>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</si>
  <si>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</si>
  <si>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</si>
  <si>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</si>
  <si>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</si>
  <si>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</si>
  <si>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</si>
  <si>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</si>
  <si>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</si>
  <si>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</si>
  <si>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</si>
  <si>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</si>
  <si>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</si>
  <si>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</si>
  <si>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</si>
  <si>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</si>
  <si>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</si>
  <si>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</si>
  <si>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</si>
  <si>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</si>
  <si>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</si>
  <si>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</si>
  <si>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</si>
  <si>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</si>
  <si>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</si>
  <si>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</si>
  <si>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</si>
  <si>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</si>
  <si>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</si>
  <si>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</si>
  <si>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</si>
  <si>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</si>
  <si>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</si>
  <si>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</si>
  <si>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</si>
  <si>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</si>
  <si>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</si>
  <si>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</si>
  <si>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</si>
  <si>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</si>
  <si>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</si>
  <si>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</si>
  <si>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</si>
  <si>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</si>
  <si>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</si>
  <si>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</si>
  <si>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</si>
  <si>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</si>
  <si>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</si>
  <si>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</si>
  <si>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</si>
  <si>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</si>
  <si>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</si>
  <si>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</si>
  <si>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</si>
  <si>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</si>
  <si>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</si>
  <si>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</si>
  <si>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</si>
  <si>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</si>
  <si>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</si>
  <si>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</si>
  <si>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</si>
  <si>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</si>
  <si>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</si>
  <si>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</si>
  <si>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</si>
  <si>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</si>
  <si>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</si>
  <si>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</si>
  <si>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</si>
  <si>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</si>
  <si>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</si>
  <si>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</si>
  <si>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</si>
  <si>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</si>
  <si>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</si>
  <si>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</si>
  <si>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</si>
  <si>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</si>
  <si>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</si>
  <si>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</si>
  <si>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</si>
  <si>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</si>
  <si>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</si>
  <si>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</si>
  <si>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</si>
  <si>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</si>
  <si>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</si>
  <si>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</si>
  <si>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</si>
  <si>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</si>
  <si>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</si>
  <si>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</si>
  <si>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</si>
  <si>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</si>
  <si>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</si>
  <si>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</si>
  <si>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</si>
  <si>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</si>
  <si>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</si>
  <si>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</si>
  <si>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</si>
  <si>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</si>
  <si>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</si>
  <si>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</si>
  <si>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</si>
  <si>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</si>
  <si>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</si>
  <si>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</si>
  <si>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</si>
  <si>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</si>
  <si>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</si>
  <si>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</si>
  <si>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</si>
  <si>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</si>
  <si>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</si>
  <si>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</si>
  <si>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</si>
  <si>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</si>
  <si>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</si>
  <si>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</si>
  <si>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</si>
  <si>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</si>
  <si>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</si>
  <si>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</si>
  <si>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</si>
  <si>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</si>
  <si>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</si>
  <si>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</si>
  <si>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</si>
  <si>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</si>
  <si>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</si>
  <si>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</si>
  <si>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</si>
  <si>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</si>
  <si>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</si>
  <si>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</si>
  <si>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</si>
  <si>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</si>
  <si>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</si>
  <si>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</si>
  <si>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</si>
  <si>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</si>
  <si>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</si>
  <si>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</si>
  <si>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</si>
  <si>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</si>
  <si>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</si>
  <si>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</si>
  <si>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</si>
  <si>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</si>
  <si>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</si>
  <si>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</si>
  <si>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</si>
  <si>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</si>
  <si>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</si>
  <si>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</si>
  <si>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</si>
  <si>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</si>
  <si>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</si>
  <si>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</si>
  <si>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</si>
  <si>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</si>
  <si>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</si>
  <si>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</si>
  <si>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</si>
  <si>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</si>
  <si>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</si>
  <si>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</si>
  <si>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</si>
  <si>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</si>
  <si>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</si>
  <si>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</si>
  <si>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</si>
  <si>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</si>
  <si>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</si>
  <si>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</si>
  <si>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</si>
  <si>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</si>
  <si>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</si>
  <si>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</si>
  <si>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</si>
  <si>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</si>
  <si>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</si>
  <si>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</si>
  <si>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</si>
  <si>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</si>
  <si>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</si>
  <si>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</si>
  <si>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</si>
  <si>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</si>
  <si>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</si>
  <si>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</si>
  <si>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</si>
  <si>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</si>
  <si>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</si>
  <si>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</si>
  <si>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</si>
  <si>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</si>
  <si>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</si>
  <si>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</si>
  <si>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</si>
  <si>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</si>
  <si>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</si>
  <si>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</si>
  <si>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</si>
  <si>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</si>
  <si>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</si>
  <si>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</si>
  <si>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</si>
  <si>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</si>
  <si>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</si>
  <si>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</si>
  <si>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</si>
  <si>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</si>
  <si>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</si>
  <si>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</si>
  <si>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</si>
  <si>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</si>
  <si>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</si>
  <si>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</si>
  <si>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</si>
  <si>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</si>
  <si>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</si>
  <si>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</si>
  <si>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</si>
  <si>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</si>
  <si>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</si>
  <si>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</si>
  <si>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</si>
  <si>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</si>
  <si>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</si>
  <si>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</si>
  <si>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</si>
  <si>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</si>
  <si>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</si>
  <si>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</si>
  <si>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</si>
  <si>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</si>
  <si>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</si>
  <si>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</si>
  <si>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</si>
  <si>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</si>
  <si>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</si>
  <si>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</si>
  <si>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</si>
  <si>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</si>
  <si>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</si>
  <si>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</si>
  <si>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</si>
  <si>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</si>
  <si>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</si>
  <si>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</si>
  <si>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</si>
  <si>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</si>
  <si>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</si>
  <si>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</si>
  <si>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</si>
  <si>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</si>
  <si>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</si>
  <si>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</si>
  <si>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</si>
  <si>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</si>
  <si>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</si>
  <si>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</si>
  <si>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</si>
  <si>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</si>
  <si>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</si>
  <si>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</si>
  <si>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</si>
  <si>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</si>
  <si>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</si>
  <si>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</si>
  <si>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</si>
  <si>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</si>
  <si>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</si>
  <si>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</si>
  <si>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</si>
  <si>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</si>
  <si>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</si>
  <si>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</si>
  <si>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</si>
  <si>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</si>
  <si>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</si>
  <si>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</si>
  <si>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</si>
  <si>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</si>
  <si>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</si>
  <si>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</si>
  <si>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</si>
  <si>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</si>
  <si>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</si>
  <si>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</si>
  <si>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</si>
  <si>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</si>
  <si>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</si>
  <si>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</si>
  <si>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</si>
  <si>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</si>
  <si>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</si>
  <si>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</si>
  <si>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</si>
  <si>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</si>
  <si>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</si>
  <si>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</si>
  <si>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</si>
  <si>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</si>
  <si>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</si>
  <si>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</si>
  <si>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</si>
  <si>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</si>
  <si>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</si>
  <si>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</si>
  <si>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</si>
  <si>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</si>
  <si>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</si>
  <si>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</si>
  <si>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</si>
  <si>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</si>
  <si>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</si>
  <si>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</si>
  <si>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</si>
  <si>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</si>
  <si>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</si>
  <si>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</si>
  <si>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</si>
  <si>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</si>
  <si>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</si>
  <si>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</si>
  <si>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</si>
  <si>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</si>
  <si>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</si>
  <si>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</si>
  <si>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</si>
  <si>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</si>
  <si>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</si>
  <si>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</si>
  <si>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</si>
  <si>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</si>
  <si>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</si>
  <si>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</si>
  <si>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</si>
  <si>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</si>
  <si>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</si>
  <si>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</si>
  <si>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</si>
  <si>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</si>
  <si>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</si>
  <si>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</si>
  <si>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</si>
  <si>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</si>
  <si>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</si>
  <si>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</si>
  <si>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</si>
  <si>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</si>
  <si>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</si>
  <si>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</si>
  <si>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</si>
  <si>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</si>
  <si>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</si>
  <si>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</si>
  <si>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</si>
  <si>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</si>
  <si>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</si>
  <si>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</si>
  <si>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</si>
  <si>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</si>
  <si>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</si>
  <si>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</si>
  <si>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</si>
  <si>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</si>
  <si>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</si>
  <si>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</si>
  <si>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</si>
  <si>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</si>
  <si>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</si>
  <si>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</si>
  <si>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</si>
  <si>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</si>
  <si>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</si>
  <si>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</si>
  <si>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</si>
  <si>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</si>
  <si>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</si>
  <si>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</si>
  <si>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</si>
  <si>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</si>
  <si>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</si>
  <si>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</si>
  <si>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</si>
  <si>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</si>
  <si>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</si>
  <si>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</si>
  <si>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</si>
  <si>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</si>
  <si>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</si>
  <si>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</si>
  <si>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</si>
  <si>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</si>
  <si>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</si>
  <si>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</si>
  <si>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</si>
  <si>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</si>
  <si>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</si>
  <si>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</si>
  <si>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</si>
  <si>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</si>
  <si>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</si>
  <si>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</si>
  <si>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</si>
  <si>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</si>
  <si>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</si>
  <si>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</si>
  <si>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</si>
  <si>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</si>
  <si>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</si>
  <si>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</si>
  <si>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</si>
  <si>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</si>
  <si>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</si>
  <si>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</si>
  <si>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</si>
  <si>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</si>
  <si>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</si>
  <si>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</si>
  <si>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</si>
  <si>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</si>
  <si>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</si>
  <si>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</si>
  <si>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</si>
  <si>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</si>
  <si>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</si>
  <si>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</si>
  <si>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</si>
  <si>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</si>
  <si>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</si>
  <si>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</si>
  <si>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</si>
  <si>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</si>
  <si>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</si>
  <si>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</si>
  <si>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</si>
  <si>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</si>
  <si>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</si>
  <si>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</si>
  <si>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</si>
  <si>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</si>
  <si>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</si>
  <si>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</si>
  <si>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</si>
  <si>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</si>
  <si>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</si>
  <si>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</si>
  <si>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</si>
  <si>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</si>
  <si>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</si>
  <si>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</si>
  <si>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</si>
  <si>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</si>
  <si>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</si>
  <si>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</si>
  <si>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</si>
  <si>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</si>
  <si>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</si>
  <si>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</si>
  <si>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</si>
  <si>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</si>
  <si>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</si>
  <si>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</si>
  <si>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</si>
  <si>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</si>
  <si>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</si>
  <si>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</si>
  <si>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</si>
  <si>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</si>
  <si>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</si>
  <si>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</si>
  <si>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</si>
  <si>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</si>
  <si>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</si>
  <si>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</si>
  <si>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</si>
  <si>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</si>
  <si>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</si>
  <si>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</si>
  <si>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</si>
  <si>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</si>
  <si>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</si>
  <si>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</si>
  <si>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</si>
  <si>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</si>
  <si>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</si>
  <si>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</si>
  <si>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</si>
  <si>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</si>
  <si>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</si>
  <si>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</si>
  <si>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</si>
  <si>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</si>
  <si>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</si>
  <si>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</si>
  <si>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</si>
  <si>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</si>
  <si>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</si>
  <si>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</si>
  <si>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</si>
  <si>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</si>
  <si>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</si>
  <si>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</si>
  <si>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</si>
  <si>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</si>
  <si>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</si>
  <si>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</si>
  <si>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</si>
  <si>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</si>
  <si>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</si>
  <si>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</si>
  <si>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</si>
  <si>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</si>
  <si>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</si>
  <si>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</si>
  <si>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</si>
  <si>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</si>
  <si>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</si>
  <si>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</si>
  <si>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</si>
  <si>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</si>
  <si>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</si>
  <si>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</si>
  <si>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</si>
  <si>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</si>
  <si>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</si>
  <si>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</si>
  <si>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</si>
  <si>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</si>
  <si>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</si>
  <si>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</si>
  <si>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</si>
  <si>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</si>
  <si>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</si>
  <si>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</si>
  <si>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</si>
  <si>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</si>
  <si>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</si>
  <si>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</si>
  <si>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</si>
  <si>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</si>
  <si>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</si>
  <si>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</si>
  <si>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</si>
  <si>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</si>
  <si>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</si>
  <si>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</si>
  <si>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</si>
  <si>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</si>
  <si>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</si>
  <si>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</si>
  <si>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</si>
  <si>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</si>
  <si>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</si>
  <si>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</si>
  <si>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</si>
  <si>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</si>
  <si>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</si>
  <si>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</si>
  <si>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</si>
  <si>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</si>
  <si>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</si>
  <si>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</si>
  <si>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</si>
  <si>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</si>
  <si>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</si>
  <si>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</si>
  <si>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</si>
  <si>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</si>
  <si>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</si>
  <si>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</si>
  <si>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</si>
  <si>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</si>
  <si>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</si>
  <si>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</si>
  <si>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</si>
  <si>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</si>
  <si>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</si>
  <si>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</si>
  <si>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</si>
  <si>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</si>
  <si>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</si>
  <si>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</si>
  <si>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</si>
  <si>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</si>
  <si>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</si>
  <si>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</si>
  <si>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</si>
  <si>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</si>
  <si>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</si>
  <si>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</si>
  <si>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</si>
  <si>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</si>
  <si>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</si>
  <si>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</si>
  <si>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</si>
  <si>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</si>
  <si>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</si>
  <si>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</si>
  <si>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</si>
  <si>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</si>
  <si>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</si>
  <si>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</si>
  <si>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</si>
  <si>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</si>
  <si>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</si>
  <si>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</si>
  <si>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</si>
  <si>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</si>
  <si>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</si>
  <si>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</si>
  <si>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</si>
  <si>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</si>
  <si>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</si>
  <si>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</si>
  <si>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</si>
  <si>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</si>
  <si>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</si>
  <si>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</si>
  <si>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</si>
  <si>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</si>
  <si>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</si>
  <si>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</si>
  <si>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</si>
  <si>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</si>
  <si>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</si>
  <si>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</si>
  <si>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</si>
  <si>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</si>
  <si>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</si>
  <si>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</si>
  <si>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</si>
  <si>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</si>
  <si>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</si>
  <si>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</si>
  <si>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</si>
  <si>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</si>
  <si>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</si>
  <si>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</si>
  <si>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</si>
  <si>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</si>
  <si>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</si>
  <si>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</si>
  <si>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</si>
  <si>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</si>
  <si>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</si>
  <si>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</si>
  <si>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</si>
  <si>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</si>
  <si>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</si>
  <si>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</si>
  <si>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</si>
  <si>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</si>
  <si>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</si>
  <si>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</si>
  <si>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</si>
  <si>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</si>
  <si>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</si>
  <si>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</si>
  <si>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</si>
  <si>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</si>
  <si>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</si>
  <si>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</si>
  <si>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</si>
  <si>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</si>
  <si>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</si>
  <si>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</si>
  <si>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</si>
  <si>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</si>
  <si>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</si>
  <si>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</si>
  <si>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</si>
  <si>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</si>
  <si>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</si>
  <si>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</si>
  <si>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</si>
  <si>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</si>
  <si>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</si>
  <si>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</si>
  <si>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</si>
  <si>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</si>
  <si>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</si>
  <si>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</si>
  <si>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</si>
  <si>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</si>
  <si>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</si>
  <si>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</si>
  <si>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</si>
  <si>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</si>
  <si>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</si>
  <si>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</si>
  <si>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</si>
  <si>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</si>
  <si>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</si>
  <si>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</si>
  <si>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</si>
  <si>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</si>
  <si>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</si>
  <si>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</si>
  <si>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</si>
  <si>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</si>
  <si>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</si>
  <si>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</si>
  <si>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</si>
  <si>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</si>
  <si>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</si>
  <si>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</si>
  <si>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</si>
  <si>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</si>
  <si>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</si>
  <si>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</si>
  <si>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</si>
  <si>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</si>
  <si>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</si>
  <si>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</si>
  <si>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</si>
  <si>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</si>
  <si>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</si>
  <si>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</si>
  <si>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</si>
  <si>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</si>
  <si>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</si>
  <si>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</si>
  <si>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</si>
  <si>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</si>
  <si>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</si>
  <si>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</si>
  <si>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</si>
  <si>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</si>
  <si>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</si>
  <si>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</si>
  <si>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</si>
  <si>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</si>
  <si>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</si>
  <si>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</si>
  <si>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</si>
  <si>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</si>
  <si>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</si>
  <si>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</si>
  <si>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</si>
  <si>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</si>
  <si>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</si>
  <si>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</si>
  <si>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</si>
  <si>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</si>
  <si>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</si>
  <si>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</si>
  <si>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</si>
  <si>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</si>
  <si>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</si>
  <si>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</si>
  <si>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</si>
  <si>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</si>
  <si>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</si>
  <si>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</si>
  <si>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</si>
  <si>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</si>
  <si>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</si>
  <si>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</si>
  <si>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</si>
  <si>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</si>
  <si>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</si>
  <si>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</si>
  <si>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</si>
  <si>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</si>
  <si>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</si>
  <si>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</si>
  <si>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</si>
  <si>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</si>
  <si>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</si>
  <si>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</si>
  <si>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</si>
  <si>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</si>
  <si>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</si>
  <si>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</si>
  <si>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</si>
  <si>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</si>
  <si>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</si>
  <si>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</si>
  <si>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</si>
  <si>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</si>
  <si>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</si>
  <si>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</si>
  <si>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</si>
  <si>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</si>
  <si>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</si>
  <si>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</si>
  <si>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</si>
  <si>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</si>
  <si>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</si>
  <si>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</si>
  <si>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</si>
  <si>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</si>
  <si>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</si>
  <si>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</si>
  <si>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</si>
  <si>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</si>
  <si>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</si>
  <si>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</si>
  <si>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</si>
  <si>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</si>
  <si>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</si>
  <si>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</si>
  <si>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</si>
  <si>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</si>
  <si>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</si>
  <si>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</si>
  <si>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</si>
  <si>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</si>
  <si>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</si>
  <si>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</si>
  <si>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</si>
  <si>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</si>
  <si>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</si>
  <si>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</si>
  <si>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</si>
  <si>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</si>
  <si>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</si>
  <si>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</si>
  <si>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</si>
  <si>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</si>
  <si>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</si>
  <si>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</si>
  <si>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</si>
  <si>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</si>
  <si>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</si>
  <si>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</si>
  <si>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</si>
  <si>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</si>
  <si>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</si>
  <si>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</si>
  <si>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</si>
  <si>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</si>
  <si>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</si>
  <si>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</si>
  <si>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</si>
  <si>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</si>
  <si>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</si>
  <si>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</si>
  <si>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</si>
  <si>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</si>
  <si>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</si>
  <si>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</si>
  <si>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</si>
  <si>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</si>
  <si>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</si>
  <si>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</si>
  <si>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</si>
  <si>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</si>
  <si>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</si>
  <si>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</si>
  <si>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</si>
  <si>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</si>
  <si>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</si>
  <si>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</si>
  <si>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</si>
  <si>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</si>
  <si>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</si>
  <si>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</si>
  <si>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</si>
  <si>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</si>
  <si>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</si>
  <si>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</si>
  <si>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</si>
  <si>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</si>
  <si>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</si>
  <si>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</si>
  <si>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</si>
  <si>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</si>
  <si>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</si>
  <si>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</si>
  <si>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</si>
  <si>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</si>
  <si>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</si>
  <si>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</si>
  <si>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</si>
  <si>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</si>
  <si>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</si>
  <si>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</si>
  <si>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</si>
  <si>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</si>
  <si>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</si>
  <si>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</si>
  <si>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</si>
  <si>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</si>
  <si>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</si>
  <si>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</si>
  <si>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</si>
  <si>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</si>
  <si>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</si>
  <si>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</si>
  <si>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</si>
  <si>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</si>
  <si>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</si>
  <si>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</si>
  <si>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</si>
  <si>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</si>
  <si>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</si>
  <si>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</si>
  <si>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</si>
  <si>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</si>
  <si>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</si>
  <si>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</si>
  <si>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</si>
  <si>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</si>
  <si>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</si>
  <si>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</si>
  <si>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</si>
  <si>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</si>
  <si>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</si>
  <si>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</si>
  <si>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</si>
  <si>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</si>
  <si>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</si>
  <si>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</si>
  <si>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</si>
  <si>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</si>
  <si>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</si>
  <si>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</si>
  <si>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</si>
  <si>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</si>
  <si>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</si>
  <si>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</si>
  <si>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</si>
  <si>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</si>
  <si>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</si>
  <si>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</si>
  <si>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</si>
  <si>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</si>
  <si>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</si>
  <si>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</si>
  <si>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</si>
  <si>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</si>
  <si>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</si>
  <si>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</si>
  <si>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</si>
  <si>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</si>
  <si>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</si>
  <si>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</si>
  <si>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</si>
  <si>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</si>
  <si>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</si>
  <si>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</si>
  <si>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</si>
  <si>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</si>
  <si>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</si>
  <si>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</si>
  <si>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</si>
  <si>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</si>
  <si>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</si>
  <si>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</si>
  <si>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</si>
  <si>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</si>
  <si>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</si>
  <si>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</si>
  <si>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</si>
  <si>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</si>
  <si>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</si>
  <si>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</si>
  <si>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</si>
  <si>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</si>
  <si>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</si>
  <si>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</si>
  <si>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</si>
  <si>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</si>
  <si>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</si>
  <si>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</si>
  <si>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</si>
  <si>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</si>
  <si>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</si>
  <si>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</si>
  <si>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</si>
  <si>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</si>
  <si>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</si>
  <si>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</si>
  <si>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</si>
  <si>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</si>
  <si>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</si>
  <si>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</si>
  <si>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</si>
  <si>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</si>
  <si>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</si>
  <si>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</si>
  <si>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</si>
  <si>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</si>
  <si>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</si>
  <si>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</si>
  <si>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</si>
  <si>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</si>
  <si>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</si>
  <si>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</si>
  <si>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</si>
  <si>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</si>
  <si>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</si>
  <si>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</si>
  <si>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</si>
  <si>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</si>
  <si>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</si>
  <si>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</si>
  <si>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</si>
  <si>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</si>
  <si>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</si>
  <si>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</si>
  <si>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</si>
  <si>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</si>
  <si>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</si>
  <si>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</si>
  <si>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</si>
  <si>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</si>
  <si>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</si>
  <si>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</si>
  <si>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</si>
  <si>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</si>
  <si>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</si>
  <si>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</si>
  <si>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</si>
  <si>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</si>
  <si>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</si>
  <si>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</si>
  <si>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</si>
  <si>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</si>
  <si>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</si>
  <si>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</si>
  <si>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</si>
  <si>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</si>
  <si>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</si>
  <si>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</si>
  <si>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</si>
  <si>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</si>
  <si>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</si>
  <si>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</si>
  <si>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</si>
  <si>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</si>
  <si>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</si>
  <si>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</si>
  <si>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</si>
  <si>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</si>
  <si>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</si>
  <si>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</si>
  <si>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</si>
  <si>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</si>
  <si>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</si>
  <si>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</si>
  <si>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</si>
  <si>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</si>
  <si>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</si>
  <si>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</si>
  <si>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</si>
  <si>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</si>
  <si>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</si>
  <si>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</si>
  <si>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</si>
  <si>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</si>
  <si>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</si>
  <si>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</si>
  <si>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</si>
  <si>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</si>
  <si>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</si>
  <si>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</si>
  <si>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</si>
  <si>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</si>
  <si>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</si>
  <si>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</si>
  <si>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</si>
  <si>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</si>
  <si>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</si>
  <si>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</si>
  <si>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</si>
  <si>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</si>
  <si>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</si>
  <si>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</si>
  <si>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</si>
  <si>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</si>
  <si>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</si>
  <si>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</si>
  <si>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</si>
  <si>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</si>
  <si>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</si>
  <si>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</si>
  <si>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</si>
  <si>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</si>
  <si>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</si>
  <si>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</si>
  <si>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</si>
  <si>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</si>
  <si>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</si>
  <si>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</si>
  <si>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</si>
  <si>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</si>
  <si>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</si>
  <si>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</si>
  <si>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</si>
  <si>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</si>
  <si>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</si>
  <si>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</si>
  <si>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</si>
  <si>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</si>
  <si>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</si>
  <si>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</si>
  <si>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</si>
  <si>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</si>
  <si>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</si>
  <si>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</si>
  <si>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</si>
  <si>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</si>
  <si>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</si>
  <si>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</si>
  <si>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</si>
  <si>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</si>
  <si>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</si>
  <si>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</si>
  <si>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</si>
  <si>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</si>
  <si>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</si>
  <si>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</si>
  <si>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</si>
  <si>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</si>
  <si>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</si>
  <si>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</si>
  <si>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</si>
  <si>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</si>
  <si>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</si>
  <si>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</si>
  <si>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</si>
  <si>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</si>
  <si>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</si>
  <si>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</si>
  <si>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</si>
  <si>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</si>
  <si>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</si>
  <si>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</si>
  <si>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</si>
  <si>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</si>
  <si>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</si>
  <si>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</si>
  <si>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</si>
  <si>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</si>
  <si>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</si>
  <si>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</si>
  <si>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</si>
  <si>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</si>
  <si>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</si>
  <si>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</si>
  <si>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</si>
  <si>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</si>
  <si>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</si>
  <si>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</si>
  <si>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</si>
  <si>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</si>
  <si>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</si>
  <si>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</si>
  <si>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</si>
  <si>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</si>
  <si>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</si>
  <si>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</si>
  <si>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</si>
  <si>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</si>
  <si>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</si>
  <si>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</si>
  <si>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</si>
  <si>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</si>
  <si>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</si>
  <si>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</si>
  <si>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</si>
  <si>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</si>
  <si>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</si>
  <si>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</si>
  <si>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</si>
  <si>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</si>
  <si>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</si>
  <si>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</si>
  <si>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</si>
  <si>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</si>
  <si>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</si>
  <si>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</si>
  <si>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</si>
  <si>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</si>
  <si>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</si>
  <si>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</si>
  <si>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</si>
  <si>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</si>
  <si>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</si>
  <si>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</si>
  <si>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</si>
  <si>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</si>
  <si>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</si>
  <si>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</si>
  <si>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</si>
  <si>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</si>
  <si>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</si>
  <si>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</si>
  <si>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</si>
  <si>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</si>
  <si>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</si>
  <si>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</si>
  <si>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</si>
  <si>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</si>
  <si>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</si>
  <si>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</si>
  <si>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</si>
  <si>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</si>
  <si>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</si>
  <si>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</si>
  <si>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</si>
  <si>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</si>
  <si>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</si>
  <si>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</si>
  <si>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</si>
  <si>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</si>
  <si>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</si>
  <si>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</si>
  <si>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</si>
  <si>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</si>
  <si>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</si>
  <si>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</si>
  <si>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</si>
  <si>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</si>
  <si>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</si>
  <si>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</si>
  <si>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</si>
  <si>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</si>
  <si>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</si>
  <si>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</si>
  <si>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</si>
  <si>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</si>
  <si>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</si>
  <si>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</si>
  <si>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</si>
  <si>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</si>
  <si>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</si>
  <si>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</si>
  <si>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</si>
  <si>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</si>
  <si>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</si>
  <si>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</si>
  <si>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</si>
  <si>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</si>
  <si>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</si>
  <si>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</si>
  <si>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</si>
  <si>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</si>
  <si>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</si>
  <si>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</si>
  <si>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</si>
  <si>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</si>
  <si>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</si>
  <si>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</si>
  <si>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</si>
  <si>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</si>
  <si>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</si>
  <si>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</si>
  <si>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</si>
  <si>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</si>
  <si>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</si>
  <si>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</si>
  <si>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</si>
  <si>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</si>
  <si>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</si>
  <si>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</si>
  <si>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</si>
  <si>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</si>
  <si>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</si>
  <si>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</si>
  <si>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</si>
  <si>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</si>
  <si>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</si>
  <si>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</si>
  <si>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</si>
  <si>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</si>
  <si>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</si>
  <si>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</si>
  <si>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</si>
  <si>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</si>
  <si>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</si>
  <si>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</si>
  <si>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</si>
  <si>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</si>
  <si>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</si>
  <si>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</si>
  <si>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</si>
  <si>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</si>
  <si>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</si>
  <si>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</si>
  <si>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</si>
  <si>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</si>
  <si>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</si>
  <si>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</si>
  <si>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</si>
  <si>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</si>
  <si>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</si>
  <si>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</si>
  <si>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</si>
  <si>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</si>
  <si>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</si>
  <si>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</si>
  <si>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</si>
  <si>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</si>
  <si>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</si>
  <si>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</si>
  <si>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</si>
  <si>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</si>
  <si>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</si>
  <si>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</si>
  <si>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</si>
  <si>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</si>
  <si>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</si>
  <si>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</si>
  <si>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</si>
  <si>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</si>
  <si>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</si>
  <si>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</si>
  <si>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</si>
  <si>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</si>
  <si>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</si>
  <si>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</si>
  <si>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</si>
  <si>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</si>
  <si>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</si>
  <si>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</si>
  <si>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</si>
  <si>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</si>
  <si>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</si>
  <si>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</si>
  <si>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</si>
  <si>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</si>
  <si>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</si>
  <si>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</si>
  <si>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</si>
  <si>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</si>
  <si>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</si>
  <si>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</si>
  <si>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</si>
  <si>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</si>
  <si>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</si>
  <si>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</si>
  <si>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</si>
  <si>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</si>
  <si>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</si>
  <si>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</si>
  <si>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</si>
  <si>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</si>
  <si>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</si>
  <si>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</si>
  <si>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</si>
  <si>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</si>
  <si>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</si>
  <si>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</si>
  <si>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</si>
  <si>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</si>
  <si>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</si>
  <si>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</si>
  <si>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</si>
  <si>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27/06/2022</t>
  </si>
  <si>
    <t>Cut-off Date: 01/06/2022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</si>
</sst>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A22" sqref="A22"/>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51.75" x14ac:dyDescent="0.25">
      <c r="A6" s="87" t="s">
        <v>1195</v>
      </c>
    </row>
    <row r="7" spans="1:1" ht="17.25" x14ac:dyDescent="0.25">
      <c r="A7" s="87"/>
    </row>
    <row r="8" spans="1:1" ht="18.75" x14ac:dyDescent="0.25">
      <c r="A8" s="88" t="s">
        <v>1196</v>
      </c>
    </row>
    <row r="9" spans="1:1" ht="34.5" x14ac:dyDescent="0.3">
      <c r="A9" s="97" t="s">
        <v>1359</v>
      </c>
    </row>
    <row r="10" spans="1:1" ht="86.25"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51.7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34.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C4" sqref="C4"/>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8" sqref="D8"/>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2719</v>
      </c>
      <c r="G9" s="7"/>
      <c r="H9" s="7"/>
      <c r="I9" s="7"/>
      <c r="J9" s="8"/>
    </row>
    <row r="10" spans="2:10" ht="21" x14ac:dyDescent="0.25">
      <c r="B10" s="6"/>
      <c r="C10" s="7"/>
      <c r="D10" s="7"/>
      <c r="E10" s="7"/>
      <c r="F10" s="12" t="s">
        <v>2720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181" zoomScale="60" zoomScaleNormal="80" workbookViewId="0">
      <selection activeCell="C193" sqref="C193"/>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44713</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2387.5791595299997</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0.197578</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2387.5791595299997</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2387.5791595299997</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18.226559999999999</v>
      </c>
      <c r="D66" s="330">
        <v>10.095209065406321</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0.65069032000000004</v>
      </c>
      <c r="D70" s="151">
        <v>0.78430179</v>
      </c>
      <c r="E70" s="22"/>
      <c r="F70" s="158">
        <f t="shared" ref="F70:F76" si="1">IF($C$77=0,"",IF(C70="[for completion]","",C70/$C$77))</f>
        <v>2.7253141216398031E-4</v>
      </c>
      <c r="G70" s="158">
        <f t="shared" ref="G70:G76" si="2">IF($D$66="ND2","ND2",IF(OR(D70="ND2",D70=""),"",D70/$D$77))</f>
        <v>3.2849247610051654E-4</v>
      </c>
      <c r="H70" s="24"/>
      <c r="L70" s="24"/>
      <c r="M70" s="24"/>
      <c r="N70" s="56"/>
    </row>
    <row r="71" spans="1:14" x14ac:dyDescent="0.25">
      <c r="A71" s="26" t="s">
        <v>114</v>
      </c>
      <c r="B71" s="141" t="s">
        <v>1494</v>
      </c>
      <c r="C71" s="151">
        <v>2.7538535300000002</v>
      </c>
      <c r="D71" s="151">
        <v>3.3249124299999999</v>
      </c>
      <c r="E71" s="22"/>
      <c r="F71" s="158">
        <f t="shared" si="1"/>
        <v>1.1534082625105936E-3</v>
      </c>
      <c r="G71" s="158">
        <f t="shared" si="2"/>
        <v>1.3925873061542871E-3</v>
      </c>
      <c r="H71" s="24"/>
      <c r="L71" s="24"/>
      <c r="M71" s="24"/>
      <c r="N71" s="56"/>
    </row>
    <row r="72" spans="1:14" x14ac:dyDescent="0.25">
      <c r="A72" s="26" t="s">
        <v>115</v>
      </c>
      <c r="B72" s="140" t="s">
        <v>1495</v>
      </c>
      <c r="C72" s="151">
        <v>5.5666244499999999</v>
      </c>
      <c r="D72" s="151">
        <v>8.9674220699999996</v>
      </c>
      <c r="E72" s="22"/>
      <c r="F72" s="158">
        <f t="shared" si="1"/>
        <v>2.3314931476851233E-3</v>
      </c>
      <c r="G72" s="158">
        <f t="shared" si="2"/>
        <v>3.7558637728121462E-3</v>
      </c>
      <c r="H72" s="24"/>
      <c r="L72" s="24"/>
      <c r="M72" s="24"/>
      <c r="N72" s="56"/>
    </row>
    <row r="73" spans="1:14" x14ac:dyDescent="0.25">
      <c r="A73" s="26" t="s">
        <v>116</v>
      </c>
      <c r="B73" s="140" t="s">
        <v>1496</v>
      </c>
      <c r="C73" s="151">
        <v>13.2744597</v>
      </c>
      <c r="D73" s="151">
        <v>27.9251437</v>
      </c>
      <c r="E73" s="22"/>
      <c r="F73" s="158">
        <f t="shared" si="1"/>
        <v>5.5597987807085346E-3</v>
      </c>
      <c r="G73" s="158">
        <f t="shared" si="2"/>
        <v>1.169600747624934E-2</v>
      </c>
      <c r="H73" s="24"/>
      <c r="L73" s="24"/>
      <c r="M73" s="24"/>
      <c r="N73" s="56"/>
    </row>
    <row r="74" spans="1:14" x14ac:dyDescent="0.25">
      <c r="A74" s="26" t="s">
        <v>117</v>
      </c>
      <c r="B74" s="140" t="s">
        <v>1497</v>
      </c>
      <c r="C74" s="151">
        <v>28.480418019999998</v>
      </c>
      <c r="D74" s="151">
        <v>47.561641700000003</v>
      </c>
      <c r="E74" s="22"/>
      <c r="F74" s="158">
        <f t="shared" si="1"/>
        <v>1.1928575396681898E-2</v>
      </c>
      <c r="G74" s="158">
        <f t="shared" si="2"/>
        <v>1.9920445992401194E-2</v>
      </c>
      <c r="H74" s="24"/>
      <c r="L74" s="24"/>
      <c r="M74" s="24"/>
      <c r="N74" s="56"/>
    </row>
    <row r="75" spans="1:14" x14ac:dyDescent="0.25">
      <c r="A75" s="26" t="s">
        <v>118</v>
      </c>
      <c r="B75" s="140" t="s">
        <v>1498</v>
      </c>
      <c r="C75" s="151">
        <v>263.52602443000001</v>
      </c>
      <c r="D75" s="151">
        <v>1427.3604808100001</v>
      </c>
      <c r="E75" s="22"/>
      <c r="F75" s="158">
        <f t="shared" si="1"/>
        <v>0.11037373289934214</v>
      </c>
      <c r="G75" s="158">
        <f t="shared" si="2"/>
        <v>0.59782750034180188</v>
      </c>
      <c r="H75" s="24"/>
      <c r="L75" s="24"/>
      <c r="M75" s="24"/>
      <c r="N75" s="56"/>
    </row>
    <row r="76" spans="1:14" x14ac:dyDescent="0.25">
      <c r="A76" s="26" t="s">
        <v>119</v>
      </c>
      <c r="B76" s="140" t="s">
        <v>1499</v>
      </c>
      <c r="C76" s="151">
        <v>2073.32708908</v>
      </c>
      <c r="D76" s="151">
        <v>871.65525703000003</v>
      </c>
      <c r="E76" s="22"/>
      <c r="F76" s="158">
        <f t="shared" si="1"/>
        <v>0.86838046010090786</v>
      </c>
      <c r="G76" s="158">
        <f t="shared" si="2"/>
        <v>0.36507910263448068</v>
      </c>
      <c r="H76" s="24"/>
      <c r="L76" s="24"/>
      <c r="M76" s="24"/>
      <c r="N76" s="56"/>
    </row>
    <row r="77" spans="1:14" x14ac:dyDescent="0.25">
      <c r="A77" s="26" t="s">
        <v>120</v>
      </c>
      <c r="B77" s="60" t="s">
        <v>99</v>
      </c>
      <c r="C77" s="153">
        <f>SUM(C70:C76)</f>
        <v>2387.5791595299997</v>
      </c>
      <c r="D77" s="153">
        <f>SUM(D70:D76)</f>
        <v>2387.5791595300002</v>
      </c>
      <c r="E77" s="43"/>
      <c r="F77" s="159">
        <f>SUM(F70:F76)</f>
        <v>1.0000000000000002</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0.16643057</v>
      </c>
      <c r="D79" s="153" t="str">
        <f>IF($D$66="ND2","ND2","")</f>
        <v/>
      </c>
      <c r="E79" s="43"/>
      <c r="F79" s="158">
        <f>IF($C$77=0,"",IF(C79="","",C79/$C$77))</f>
        <v>6.9706828079686472E-5</v>
      </c>
      <c r="G79" s="158" t="str">
        <f>IF($D$66="ND2","ND2",IF(OR(D79="ND2",D79=""),"",D79/$D$77))</f>
        <v/>
      </c>
      <c r="H79" s="24"/>
      <c r="L79" s="24"/>
      <c r="M79" s="24"/>
      <c r="N79" s="56"/>
    </row>
    <row r="80" spans="1:14" outlineLevel="1" x14ac:dyDescent="0.25">
      <c r="A80" s="26" t="s">
        <v>125</v>
      </c>
      <c r="B80" s="61" t="s">
        <v>126</v>
      </c>
      <c r="C80" s="153">
        <v>0.48425974999999999</v>
      </c>
      <c r="D80" s="153" t="str">
        <f>IF($D$66="ND2","ND2","")</f>
        <v/>
      </c>
      <c r="E80" s="43"/>
      <c r="F80" s="158">
        <f>IF($C$77=0,"",IF(C80="","",C80/$C$77))</f>
        <v>2.0282458408429381E-4</v>
      </c>
      <c r="G80" s="158" t="str">
        <f>IF($D$66="ND2","ND2",IF(OR(D80="ND2",D80=""),"",D80/$D$77))</f>
        <v/>
      </c>
      <c r="H80" s="24"/>
      <c r="L80" s="24"/>
      <c r="M80" s="24"/>
      <c r="N80" s="56"/>
    </row>
    <row r="81" spans="1:14" outlineLevel="1" x14ac:dyDescent="0.25">
      <c r="A81" s="26" t="s">
        <v>127</v>
      </c>
      <c r="B81" s="61" t="s">
        <v>128</v>
      </c>
      <c r="C81" s="153">
        <v>1.24376285</v>
      </c>
      <c r="D81" s="153" t="str">
        <f>IF($D$66="ND2","ND2","")</f>
        <v/>
      </c>
      <c r="E81" s="43"/>
      <c r="F81" s="158">
        <f>IF($C$77=0,"",IF(C81="","",C81/$C$77))</f>
        <v>5.2093051869527853E-4</v>
      </c>
      <c r="G81" s="158" t="str">
        <f>IF($D$66="ND2","ND2",IF(OR(D81="ND2",D81=""),"",D81/$D$77))</f>
        <v/>
      </c>
      <c r="H81" s="24"/>
      <c r="L81" s="24"/>
      <c r="M81" s="24"/>
      <c r="N81" s="56"/>
    </row>
    <row r="82" spans="1:14" outlineLevel="1" x14ac:dyDescent="0.25">
      <c r="A82" s="26" t="s">
        <v>129</v>
      </c>
      <c r="B82" s="61" t="s">
        <v>130</v>
      </c>
      <c r="C82" s="153">
        <v>1.51009068</v>
      </c>
      <c r="D82" s="153" t="str">
        <f>IF($D$66="ND2","ND2","")</f>
        <v/>
      </c>
      <c r="E82" s="43"/>
      <c r="F82" s="158">
        <f>IF($C$77=0,"",IF(C82="","",C82/$C$77))</f>
        <v>6.3247774381531489E-4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2.9375</v>
      </c>
      <c r="D89" s="155">
        <v>2.9375</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v>500</v>
      </c>
      <c r="D96" s="151" t="str">
        <f t="shared" si="3"/>
        <v/>
      </c>
      <c r="E96" s="22"/>
      <c r="F96" s="158">
        <f t="shared" si="4"/>
        <v>0.25</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v>500</v>
      </c>
      <c r="D98" s="151" t="str">
        <f t="shared" si="3"/>
        <v/>
      </c>
      <c r="E98" s="22"/>
      <c r="F98" s="158">
        <f t="shared" si="4"/>
        <v>0.25</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v>500</v>
      </c>
      <c r="D103" s="153" t="str">
        <f>IF($D$89="ND2","ND2","")</f>
        <v/>
      </c>
      <c r="E103" s="43"/>
      <c r="F103" s="158">
        <f>IF($C$100=0,"",IF(C103="","",IF(C103="","",C103/$C$100)))</f>
        <v>0.25</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2387.5791595299997</v>
      </c>
      <c r="D112" s="151">
        <v>2387.5791595299997</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2387.5791595299997</v>
      </c>
      <c r="D129" s="151">
        <f>SUM(D112:D128)</f>
        <v>2387.5791595299997</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9.6847457000000006</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9.6847457000000006</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9.6847457000000006</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9.6847457000000006</v>
      </c>
      <c r="E207" s="54"/>
      <c r="F207" s="158">
        <f>SUM(F193:F196)</f>
        <v>1</v>
      </c>
      <c r="G207" s="54"/>
      <c r="H207" s="24"/>
      <c r="L207" s="24"/>
      <c r="M207" s="24"/>
      <c r="N207" s="56"/>
    </row>
    <row r="208" spans="1:14" x14ac:dyDescent="0.25">
      <c r="A208" s="26" t="s">
        <v>282</v>
      </c>
      <c r="B208" s="60" t="s">
        <v>99</v>
      </c>
      <c r="C208" s="153">
        <f>SUM(C193:C206)</f>
        <v>9.6847457000000006</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1:14" x14ac:dyDescent="0.25">
      <c r="A369" s="56"/>
      <c r="B369" s="56"/>
      <c r="C369" s="56"/>
      <c r="D369" s="56"/>
      <c r="E369" s="56"/>
      <c r="F369" s="56"/>
      <c r="G369" s="56"/>
      <c r="H369" s="24"/>
      <c r="I369" s="56"/>
      <c r="J369" s="56"/>
      <c r="K369" s="56"/>
      <c r="L369" s="56"/>
      <c r="M369" s="56"/>
      <c r="N369" s="56"/>
    </row>
    <row r="370" spans="1:14" x14ac:dyDescent="0.25">
      <c r="A370" s="56"/>
      <c r="B370" s="56"/>
      <c r="C370" s="56"/>
      <c r="D370" s="56"/>
      <c r="E370" s="56"/>
      <c r="F370" s="56"/>
      <c r="G370" s="56"/>
      <c r="H370" s="24"/>
      <c r="I370" s="56"/>
      <c r="J370" s="56"/>
      <c r="K370" s="56"/>
      <c r="L370" s="56"/>
      <c r="M370" s="56"/>
      <c r="N370" s="56"/>
    </row>
    <row r="371" spans="1:14" x14ac:dyDescent="0.25">
      <c r="A371" s="56"/>
      <c r="B371" s="56"/>
      <c r="C371" s="56"/>
      <c r="D371" s="56"/>
      <c r="E371" s="56"/>
      <c r="F371" s="56"/>
      <c r="G371" s="56"/>
      <c r="H371" s="24"/>
      <c r="I371" s="56"/>
      <c r="J371" s="56"/>
      <c r="K371" s="56"/>
      <c r="L371" s="56"/>
      <c r="M371" s="56"/>
      <c r="N371" s="56"/>
    </row>
    <row r="372" spans="1:14" x14ac:dyDescent="0.25">
      <c r="A372" s="56"/>
      <c r="B372" s="56"/>
      <c r="C372" s="56"/>
      <c r="D372" s="56"/>
      <c r="E372" s="56"/>
      <c r="F372" s="56"/>
      <c r="G372" s="56"/>
      <c r="H372" s="24"/>
      <c r="I372" s="56"/>
      <c r="J372" s="56"/>
      <c r="K372" s="56"/>
      <c r="L372" s="56"/>
      <c r="M372" s="56"/>
      <c r="N372" s="56"/>
    </row>
    <row r="373" spans="1:14" x14ac:dyDescent="0.25">
      <c r="A373" s="56"/>
      <c r="B373" s="56"/>
      <c r="C373" s="56"/>
      <c r="D373" s="56"/>
      <c r="E373" s="56"/>
      <c r="F373" s="56"/>
      <c r="G373" s="56"/>
      <c r="H373" s="24"/>
      <c r="I373" s="56"/>
      <c r="J373" s="56"/>
      <c r="K373" s="56"/>
      <c r="L373" s="56"/>
      <c r="M373" s="56"/>
      <c r="N373" s="56"/>
    </row>
    <row r="374" spans="1:14" x14ac:dyDescent="0.25">
      <c r="A374" s="56"/>
      <c r="B374" s="56"/>
      <c r="C374" s="56"/>
      <c r="D374" s="56"/>
      <c r="E374" s="56"/>
      <c r="F374" s="56"/>
      <c r="G374" s="56"/>
      <c r="H374" s="24"/>
      <c r="I374" s="56"/>
      <c r="J374" s="56"/>
      <c r="K374" s="56"/>
      <c r="L374" s="56"/>
      <c r="M374" s="56"/>
      <c r="N374" s="56"/>
    </row>
    <row r="375" spans="1:14" x14ac:dyDescent="0.25">
      <c r="A375" s="56"/>
      <c r="B375" s="56"/>
      <c r="C375" s="56"/>
      <c r="D375" s="56"/>
      <c r="E375" s="56"/>
      <c r="F375" s="56"/>
      <c r="G375" s="56"/>
      <c r="H375" s="24"/>
      <c r="I375" s="56"/>
      <c r="J375" s="56"/>
      <c r="K375" s="56"/>
      <c r="L375" s="56"/>
      <c r="M375" s="56"/>
      <c r="N375" s="56"/>
    </row>
    <row r="376" spans="1:14" x14ac:dyDescent="0.25">
      <c r="A376" s="56"/>
      <c r="B376" s="56"/>
      <c r="C376" s="56"/>
      <c r="D376" s="56"/>
      <c r="E376" s="56"/>
      <c r="F376" s="56"/>
      <c r="G376" s="56"/>
      <c r="H376" s="24"/>
      <c r="I376" s="56"/>
      <c r="J376" s="56"/>
      <c r="K376" s="56"/>
      <c r="L376" s="56"/>
      <c r="M376" s="56"/>
      <c r="N376" s="56"/>
    </row>
    <row r="377" spans="1:14" x14ac:dyDescent="0.25">
      <c r="A377" s="56"/>
      <c r="B377" s="56"/>
      <c r="C377" s="56"/>
      <c r="D377" s="56"/>
      <c r="E377" s="56"/>
      <c r="F377" s="56"/>
      <c r="G377" s="56"/>
      <c r="H377" s="24"/>
      <c r="I377" s="56"/>
      <c r="J377" s="56"/>
      <c r="K377" s="56"/>
      <c r="L377" s="56"/>
      <c r="M377" s="56"/>
      <c r="N377" s="56"/>
    </row>
    <row r="378" spans="1:14" x14ac:dyDescent="0.25">
      <c r="A378" s="56"/>
      <c r="B378" s="56"/>
      <c r="C378" s="56"/>
      <c r="D378" s="56"/>
      <c r="E378" s="56"/>
      <c r="F378" s="56"/>
      <c r="G378" s="56"/>
      <c r="H378" s="24"/>
      <c r="I378" s="56"/>
      <c r="J378" s="56"/>
      <c r="K378" s="56"/>
      <c r="L378" s="56"/>
      <c r="M378" s="56"/>
      <c r="N378" s="56"/>
    </row>
    <row r="379" spans="1:14" x14ac:dyDescent="0.25">
      <c r="A379" s="56"/>
      <c r="B379" s="56"/>
      <c r="C379" s="56"/>
      <c r="D379" s="56"/>
      <c r="E379" s="56"/>
      <c r="F379" s="56"/>
      <c r="G379" s="56"/>
      <c r="H379" s="24"/>
      <c r="I379" s="56"/>
      <c r="J379" s="56"/>
      <c r="K379" s="56"/>
      <c r="L379" s="56"/>
      <c r="M379" s="56"/>
      <c r="N379" s="56"/>
    </row>
    <row r="380" spans="1:14" x14ac:dyDescent="0.25">
      <c r="A380" s="56"/>
      <c r="B380" s="56"/>
      <c r="C380" s="56"/>
      <c r="D380" s="56"/>
      <c r="E380" s="56"/>
      <c r="F380" s="56"/>
      <c r="G380" s="56"/>
      <c r="H380" s="24"/>
      <c r="I380" s="56"/>
      <c r="J380" s="56"/>
      <c r="K380" s="56"/>
      <c r="L380" s="56"/>
      <c r="M380" s="56"/>
      <c r="N380" s="56"/>
    </row>
    <row r="381" spans="1:14" x14ac:dyDescent="0.25">
      <c r="A381" s="56"/>
      <c r="B381" s="56"/>
      <c r="C381" s="56"/>
      <c r="D381" s="56"/>
      <c r="E381" s="56"/>
      <c r="F381" s="56"/>
      <c r="G381" s="56"/>
      <c r="H381" s="24"/>
      <c r="I381" s="56"/>
      <c r="J381" s="56"/>
      <c r="K381" s="56"/>
      <c r="L381" s="56"/>
      <c r="M381" s="56"/>
      <c r="N381" s="56"/>
    </row>
    <row r="382" spans="1:14" x14ac:dyDescent="0.25">
      <c r="A382" s="56"/>
      <c r="B382" s="56"/>
      <c r="C382" s="56"/>
      <c r="D382" s="56"/>
      <c r="E382" s="56"/>
      <c r="F382" s="56"/>
      <c r="G382" s="56"/>
      <c r="H382" s="24"/>
      <c r="I382" s="56"/>
      <c r="J382" s="56"/>
      <c r="K382" s="56"/>
      <c r="L382" s="56"/>
      <c r="M382" s="56"/>
      <c r="N382" s="56"/>
    </row>
    <row r="383" spans="1:14" x14ac:dyDescent="0.25">
      <c r="A383" s="56"/>
      <c r="B383" s="56"/>
      <c r="C383" s="56"/>
      <c r="D383" s="56"/>
      <c r="E383" s="56"/>
      <c r="F383" s="56"/>
      <c r="G383" s="56"/>
      <c r="H383" s="24"/>
      <c r="I383" s="56"/>
      <c r="J383" s="56"/>
      <c r="K383" s="56"/>
      <c r="L383" s="56"/>
      <c r="M383" s="56"/>
      <c r="N383" s="56"/>
    </row>
    <row r="384" spans="1:14" x14ac:dyDescent="0.25">
      <c r="A384" s="56"/>
      <c r="B384" s="56"/>
      <c r="C384" s="56"/>
      <c r="D384" s="56"/>
      <c r="E384" s="56"/>
      <c r="F384" s="56"/>
      <c r="G384" s="56"/>
      <c r="H384" s="24"/>
      <c r="I384" s="56"/>
      <c r="J384" s="56"/>
      <c r="K384" s="56"/>
      <c r="L384" s="56"/>
      <c r="M384" s="56"/>
      <c r="N384" s="56"/>
    </row>
    <row r="385" spans="1:14" x14ac:dyDescent="0.25">
      <c r="A385" s="56"/>
      <c r="B385" s="56"/>
      <c r="C385" s="56"/>
      <c r="D385" s="56"/>
      <c r="E385" s="56"/>
      <c r="F385" s="56"/>
      <c r="G385" s="56"/>
      <c r="H385" s="24"/>
      <c r="I385" s="56"/>
      <c r="J385" s="56"/>
      <c r="K385" s="56"/>
      <c r="L385" s="56"/>
      <c r="M385" s="56"/>
      <c r="N385" s="56"/>
    </row>
    <row r="386" spans="1:14" x14ac:dyDescent="0.25">
      <c r="A386" s="56"/>
      <c r="B386" s="56"/>
      <c r="C386" s="56"/>
      <c r="D386" s="56"/>
      <c r="E386" s="56"/>
      <c r="F386" s="56"/>
      <c r="G386" s="56"/>
      <c r="H386" s="24"/>
      <c r="I386" s="56"/>
      <c r="J386" s="56"/>
      <c r="K386" s="56"/>
      <c r="L386" s="56"/>
      <c r="M386" s="56"/>
      <c r="N386" s="56"/>
    </row>
    <row r="387" spans="1:14" x14ac:dyDescent="0.25">
      <c r="A387" s="56"/>
      <c r="B387" s="56"/>
      <c r="C387" s="56"/>
      <c r="D387" s="56"/>
      <c r="E387" s="56"/>
      <c r="F387" s="56"/>
      <c r="G387" s="56"/>
      <c r="H387" s="24"/>
      <c r="I387" s="56"/>
      <c r="J387" s="56"/>
      <c r="K387" s="56"/>
      <c r="L387" s="56"/>
      <c r="M387" s="56"/>
      <c r="N387" s="56"/>
    </row>
    <row r="388" spans="1:14" x14ac:dyDescent="0.25">
      <c r="A388" s="56"/>
      <c r="B388" s="56"/>
      <c r="C388" s="56"/>
      <c r="D388" s="56"/>
      <c r="E388" s="56"/>
      <c r="F388" s="56"/>
      <c r="G388" s="56"/>
      <c r="H388" s="24"/>
      <c r="I388" s="56"/>
      <c r="J388" s="56"/>
      <c r="K388" s="56"/>
      <c r="L388" s="56"/>
      <c r="M388" s="56"/>
      <c r="N388" s="56"/>
    </row>
    <row r="389" spans="1:14" x14ac:dyDescent="0.25">
      <c r="A389" s="56"/>
      <c r="B389" s="56"/>
      <c r="C389" s="56"/>
      <c r="D389" s="56"/>
      <c r="E389" s="56"/>
      <c r="F389" s="56"/>
      <c r="G389" s="56"/>
      <c r="H389" s="24"/>
      <c r="I389" s="56"/>
      <c r="J389" s="56"/>
      <c r="K389" s="56"/>
      <c r="L389" s="56"/>
      <c r="M389" s="56"/>
      <c r="N389" s="56"/>
    </row>
    <row r="390" spans="1:14" x14ac:dyDescent="0.25">
      <c r="A390" s="56"/>
      <c r="B390" s="56"/>
      <c r="C390" s="56"/>
      <c r="D390" s="56"/>
      <c r="E390" s="56"/>
      <c r="F390" s="56"/>
      <c r="G390" s="56"/>
      <c r="H390" s="24"/>
      <c r="I390" s="56"/>
      <c r="J390" s="56"/>
      <c r="K390" s="56"/>
      <c r="L390" s="56"/>
      <c r="M390" s="56"/>
      <c r="N390" s="56"/>
    </row>
    <row r="391" spans="1:14" x14ac:dyDescent="0.25">
      <c r="A391" s="56"/>
      <c r="B391" s="56"/>
      <c r="C391" s="56"/>
      <c r="D391" s="56"/>
      <c r="E391" s="56"/>
      <c r="F391" s="56"/>
      <c r="G391" s="56"/>
      <c r="H391" s="24"/>
      <c r="I391" s="56"/>
      <c r="J391" s="56"/>
      <c r="K391" s="56"/>
      <c r="L391" s="56"/>
      <c r="M391" s="56"/>
      <c r="N391" s="56"/>
    </row>
    <row r="392" spans="1:14" x14ac:dyDescent="0.25">
      <c r="A392" s="56"/>
      <c r="B392" s="56"/>
      <c r="C392" s="56"/>
      <c r="D392" s="56"/>
      <c r="E392" s="56"/>
      <c r="F392" s="56"/>
      <c r="G392" s="56"/>
      <c r="H392" s="24"/>
      <c r="I392" s="56"/>
      <c r="J392" s="56"/>
      <c r="K392" s="56"/>
      <c r="L392" s="56"/>
      <c r="M392" s="56"/>
      <c r="N392" s="56"/>
    </row>
    <row r="393" spans="1:14" x14ac:dyDescent="0.25">
      <c r="A393" s="56"/>
      <c r="B393" s="56"/>
      <c r="C393" s="56"/>
      <c r="D393" s="56"/>
      <c r="E393" s="56"/>
      <c r="F393" s="56"/>
      <c r="G393" s="56"/>
      <c r="H393" s="24"/>
      <c r="I393" s="56"/>
      <c r="J393" s="56"/>
      <c r="K393" s="56"/>
      <c r="L393" s="56"/>
      <c r="M393" s="56"/>
      <c r="N393" s="56"/>
    </row>
    <row r="394" spans="1:14" x14ac:dyDescent="0.25">
      <c r="A394" s="56"/>
      <c r="B394" s="56"/>
      <c r="C394" s="56"/>
      <c r="D394" s="56"/>
      <c r="E394" s="56"/>
      <c r="F394" s="56"/>
      <c r="G394" s="56"/>
      <c r="H394" s="24"/>
      <c r="I394" s="56"/>
      <c r="J394" s="56"/>
      <c r="K394" s="56"/>
      <c r="L394" s="56"/>
      <c r="M394" s="56"/>
      <c r="N394" s="56"/>
    </row>
    <row r="395" spans="1:14" x14ac:dyDescent="0.25">
      <c r="A395" s="56"/>
      <c r="B395" s="56"/>
      <c r="C395" s="56"/>
      <c r="D395" s="56"/>
      <c r="E395" s="56"/>
      <c r="F395" s="56"/>
      <c r="G395" s="56"/>
      <c r="H395" s="24"/>
      <c r="I395" s="56"/>
      <c r="J395" s="56"/>
      <c r="K395" s="56"/>
      <c r="L395" s="56"/>
      <c r="M395" s="56"/>
      <c r="N395" s="56"/>
    </row>
    <row r="396" spans="1:14" x14ac:dyDescent="0.25">
      <c r="A396" s="56"/>
      <c r="B396" s="56"/>
      <c r="C396" s="56"/>
      <c r="D396" s="56"/>
      <c r="E396" s="56"/>
      <c r="F396" s="56"/>
      <c r="G396" s="56"/>
      <c r="H396" s="24"/>
      <c r="I396" s="56"/>
      <c r="J396" s="56"/>
      <c r="K396" s="56"/>
      <c r="L396" s="56"/>
      <c r="M396" s="56"/>
      <c r="N396" s="56"/>
    </row>
    <row r="397" spans="1:14" x14ac:dyDescent="0.25">
      <c r="A397" s="56"/>
      <c r="B397" s="56"/>
      <c r="C397" s="56"/>
      <c r="D397" s="56"/>
      <c r="E397" s="56"/>
      <c r="F397" s="56"/>
      <c r="G397" s="56"/>
      <c r="H397" s="24"/>
      <c r="I397" s="56"/>
      <c r="J397" s="56"/>
      <c r="K397" s="56"/>
      <c r="L397" s="56"/>
      <c r="M397" s="56"/>
      <c r="N397" s="56"/>
    </row>
    <row r="398" spans="1:14" x14ac:dyDescent="0.25">
      <c r="A398" s="56"/>
      <c r="B398" s="56"/>
      <c r="C398" s="56"/>
      <c r="D398" s="56"/>
      <c r="E398" s="56"/>
      <c r="F398" s="56"/>
      <c r="G398" s="56"/>
      <c r="H398" s="24"/>
      <c r="I398" s="56"/>
      <c r="J398" s="56"/>
      <c r="K398" s="56"/>
      <c r="L398" s="56"/>
      <c r="M398" s="56"/>
      <c r="N398" s="56"/>
    </row>
    <row r="399" spans="1:14" x14ac:dyDescent="0.25">
      <c r="A399" s="56"/>
      <c r="B399" s="56"/>
      <c r="C399" s="56"/>
      <c r="D399" s="56"/>
      <c r="E399" s="56"/>
      <c r="F399" s="56"/>
      <c r="G399" s="56"/>
      <c r="H399" s="24"/>
      <c r="I399" s="56"/>
      <c r="J399" s="56"/>
      <c r="K399" s="56"/>
      <c r="L399" s="56"/>
      <c r="M399" s="56"/>
      <c r="N399" s="56"/>
    </row>
    <row r="400" spans="1:14" x14ac:dyDescent="0.25">
      <c r="A400" s="56"/>
      <c r="B400" s="56"/>
      <c r="C400" s="56"/>
      <c r="D400" s="56"/>
      <c r="E400" s="56"/>
      <c r="F400" s="56"/>
      <c r="G400" s="56"/>
      <c r="H400" s="24"/>
      <c r="I400" s="56"/>
      <c r="J400" s="56"/>
      <c r="K400" s="56"/>
      <c r="L400" s="56"/>
      <c r="M400" s="56"/>
      <c r="N400" s="56"/>
    </row>
    <row r="401" spans="1:14" x14ac:dyDescent="0.25">
      <c r="A401" s="56"/>
      <c r="B401" s="56"/>
      <c r="C401" s="56"/>
      <c r="D401" s="56"/>
      <c r="E401" s="56"/>
      <c r="F401" s="56"/>
      <c r="G401" s="56"/>
      <c r="H401" s="24"/>
      <c r="I401" s="56"/>
      <c r="J401" s="56"/>
      <c r="K401" s="56"/>
      <c r="L401" s="56"/>
      <c r="M401" s="56"/>
      <c r="N401" s="56"/>
    </row>
    <row r="402" spans="1:14" x14ac:dyDescent="0.25">
      <c r="A402" s="56"/>
      <c r="B402" s="56"/>
      <c r="C402" s="56"/>
      <c r="D402" s="56"/>
      <c r="E402" s="56"/>
      <c r="F402" s="56"/>
      <c r="G402" s="56"/>
      <c r="H402" s="24"/>
      <c r="I402" s="56"/>
      <c r="J402" s="56"/>
      <c r="K402" s="56"/>
      <c r="L402" s="56"/>
      <c r="M402" s="56"/>
      <c r="N402" s="56"/>
    </row>
    <row r="403" spans="1:14" x14ac:dyDescent="0.25">
      <c r="A403" s="56"/>
      <c r="B403" s="56"/>
      <c r="C403" s="56"/>
      <c r="D403" s="56"/>
      <c r="E403" s="56"/>
      <c r="F403" s="56"/>
      <c r="G403" s="56"/>
      <c r="H403" s="24"/>
      <c r="I403" s="56"/>
      <c r="J403" s="56"/>
      <c r="K403" s="56"/>
      <c r="L403" s="56"/>
      <c r="M403" s="56"/>
      <c r="N403" s="56"/>
    </row>
    <row r="404" spans="1:14" x14ac:dyDescent="0.25">
      <c r="A404" s="56"/>
      <c r="B404" s="56"/>
      <c r="C404" s="56"/>
      <c r="D404" s="56"/>
      <c r="E404" s="56"/>
      <c r="F404" s="56"/>
      <c r="G404" s="56"/>
      <c r="H404" s="24"/>
      <c r="I404" s="56"/>
      <c r="J404" s="56"/>
      <c r="K404" s="56"/>
      <c r="L404" s="56"/>
      <c r="M404" s="56"/>
      <c r="N404" s="56"/>
    </row>
    <row r="405" spans="1:14" x14ac:dyDescent="0.25">
      <c r="A405" s="56"/>
      <c r="B405" s="56"/>
      <c r="C405" s="56"/>
      <c r="D405" s="56"/>
      <c r="E405" s="56"/>
      <c r="F405" s="56"/>
      <c r="G405" s="56"/>
      <c r="H405" s="24"/>
      <c r="I405" s="56"/>
      <c r="J405" s="56"/>
      <c r="K405" s="56"/>
      <c r="L405" s="56"/>
      <c r="M405" s="56"/>
      <c r="N405" s="56"/>
    </row>
    <row r="406" spans="1:14" x14ac:dyDescent="0.25">
      <c r="A406" s="56"/>
      <c r="B406" s="56"/>
      <c r="C406" s="56"/>
      <c r="D406" s="56"/>
      <c r="E406" s="56"/>
      <c r="F406" s="56"/>
      <c r="G406" s="56"/>
      <c r="H406" s="24"/>
      <c r="I406" s="56"/>
      <c r="J406" s="56"/>
      <c r="K406" s="56"/>
      <c r="L406" s="56"/>
      <c r="M406" s="56"/>
      <c r="N406" s="56"/>
    </row>
    <row r="407" spans="1:14" x14ac:dyDescent="0.25">
      <c r="A407" s="56"/>
      <c r="B407" s="56"/>
      <c r="C407" s="56"/>
      <c r="D407" s="56"/>
      <c r="E407" s="56"/>
      <c r="F407" s="56"/>
      <c r="G407" s="56"/>
      <c r="H407" s="24"/>
      <c r="I407" s="56"/>
      <c r="J407" s="56"/>
      <c r="K407" s="56"/>
      <c r="L407" s="56"/>
      <c r="M407" s="56"/>
      <c r="N407" s="56"/>
    </row>
    <row r="408" spans="1:14" x14ac:dyDescent="0.25">
      <c r="A408" s="56"/>
      <c r="B408" s="56"/>
      <c r="C408" s="56"/>
      <c r="D408" s="56"/>
      <c r="E408" s="56"/>
      <c r="F408" s="56"/>
      <c r="G408" s="56"/>
      <c r="H408" s="24"/>
      <c r="I408" s="56"/>
      <c r="J408" s="56"/>
      <c r="K408" s="56"/>
      <c r="L408" s="56"/>
      <c r="M408" s="56"/>
      <c r="N408" s="56"/>
    </row>
    <row r="409" spans="1:14" x14ac:dyDescent="0.25">
      <c r="A409" s="56"/>
      <c r="B409" s="56"/>
      <c r="C409" s="56"/>
      <c r="D409" s="56"/>
      <c r="E409" s="56"/>
      <c r="F409" s="56"/>
      <c r="G409" s="56"/>
      <c r="H409" s="24"/>
      <c r="I409" s="56"/>
      <c r="J409" s="56"/>
      <c r="K409" s="56"/>
      <c r="L409" s="56"/>
      <c r="M409" s="56"/>
      <c r="N409" s="56"/>
    </row>
    <row r="410" spans="1:14" x14ac:dyDescent="0.25">
      <c r="A410" s="56"/>
      <c r="B410" s="56"/>
      <c r="C410" s="56"/>
      <c r="D410" s="56"/>
      <c r="E410" s="56"/>
      <c r="F410" s="56"/>
      <c r="G410" s="56"/>
      <c r="H410" s="24"/>
      <c r="I410" s="56"/>
      <c r="J410" s="56"/>
      <c r="K410" s="56"/>
      <c r="L410" s="56"/>
      <c r="M410" s="56"/>
      <c r="N410" s="56"/>
    </row>
    <row r="411" spans="1:14" x14ac:dyDescent="0.25">
      <c r="A411" s="56"/>
      <c r="B411" s="56"/>
      <c r="C411" s="56"/>
      <c r="D411" s="56"/>
      <c r="E411" s="56"/>
      <c r="F411" s="56"/>
      <c r="G411" s="56"/>
      <c r="H411" s="24"/>
      <c r="I411" s="56"/>
      <c r="J411" s="56"/>
      <c r="K411" s="56"/>
      <c r="L411" s="56"/>
      <c r="M411" s="56"/>
      <c r="N411" s="56"/>
    </row>
    <row r="412" spans="1:14" x14ac:dyDescent="0.25">
      <c r="A412" s="56"/>
      <c r="B412" s="56"/>
      <c r="C412" s="56"/>
      <c r="D412" s="56"/>
      <c r="E412" s="56"/>
      <c r="F412" s="56"/>
      <c r="G412" s="56"/>
      <c r="H412" s="24"/>
      <c r="I412" s="56"/>
      <c r="J412" s="56"/>
      <c r="K412" s="56"/>
      <c r="L412" s="56"/>
      <c r="M412" s="56"/>
      <c r="N412" s="56"/>
    </row>
    <row r="413" spans="1:14" x14ac:dyDescent="0.2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2387.5791595300002</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2387.5791595300002</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14996</v>
      </c>
      <c r="D28" s="272" t="str">
        <f>IF(C28="","","ND2")</f>
        <v>ND2</v>
      </c>
      <c r="F28" s="272">
        <f>IF(C28=0,"",IF(C28="","",C28))</f>
        <v>14996</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3.0000000000000001E-3</v>
      </c>
      <c r="D36" s="143" t="str">
        <f>IF(C36="","","ND2")</f>
        <v>ND2</v>
      </c>
      <c r="E36" s="169"/>
      <c r="F36" s="143">
        <f>IF(C36=0,"",C36)</f>
        <v>3.0000000000000001E-3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3.9458140000000003E-2</v>
      </c>
      <c r="D99" s="143" t="str">
        <f t="shared" ref="D99:D111" si="1">IF(C99="","","ND2")</f>
        <v>ND2</v>
      </c>
      <c r="E99" s="143"/>
      <c r="F99" s="143">
        <f t="shared" ref="F99:F111" si="2">IF(C99="","",C99)</f>
        <v>3.9458140000000003E-2</v>
      </c>
      <c r="G99" s="109"/>
    </row>
    <row r="100" spans="1:7" x14ac:dyDescent="0.25">
      <c r="A100" s="109" t="s">
        <v>546</v>
      </c>
      <c r="B100" s="130" t="s">
        <v>2622</v>
      </c>
      <c r="C100" s="143">
        <v>4.2161320000000002E-2</v>
      </c>
      <c r="D100" s="143" t="str">
        <f t="shared" si="1"/>
        <v>ND2</v>
      </c>
      <c r="E100" s="143"/>
      <c r="F100" s="143">
        <f t="shared" si="2"/>
        <v>4.2161320000000002E-2</v>
      </c>
      <c r="G100" s="109"/>
    </row>
    <row r="101" spans="1:7" x14ac:dyDescent="0.25">
      <c r="A101" s="109" t="s">
        <v>547</v>
      </c>
      <c r="B101" s="130" t="s">
        <v>2623</v>
      </c>
      <c r="C101" s="143">
        <v>3.5801949999999999E-2</v>
      </c>
      <c r="D101" s="143" t="str">
        <f t="shared" si="1"/>
        <v>ND2</v>
      </c>
      <c r="E101" s="143"/>
      <c r="F101" s="143">
        <f t="shared" si="2"/>
        <v>3.5801949999999999E-2</v>
      </c>
      <c r="G101" s="109"/>
    </row>
    <row r="102" spans="1:7" x14ac:dyDescent="0.25">
      <c r="A102" s="109" t="s">
        <v>548</v>
      </c>
      <c r="B102" s="130" t="s">
        <v>2624</v>
      </c>
      <c r="C102" s="143">
        <v>8.4460350000000003E-2</v>
      </c>
      <c r="D102" s="143" t="str">
        <f t="shared" si="1"/>
        <v>ND2</v>
      </c>
      <c r="E102" s="143"/>
      <c r="F102" s="143">
        <f t="shared" si="2"/>
        <v>8.4460350000000003E-2</v>
      </c>
      <c r="G102" s="109"/>
    </row>
    <row r="103" spans="1:7" x14ac:dyDescent="0.25">
      <c r="A103" s="109" t="s">
        <v>549</v>
      </c>
      <c r="B103" s="130" t="s">
        <v>2625</v>
      </c>
      <c r="C103" s="143">
        <v>0.13341966</v>
      </c>
      <c r="D103" s="143" t="str">
        <f t="shared" si="1"/>
        <v>ND2</v>
      </c>
      <c r="E103" s="143"/>
      <c r="F103" s="143">
        <f t="shared" si="2"/>
        <v>0.13341966</v>
      </c>
      <c r="G103" s="109"/>
    </row>
    <row r="104" spans="1:7" x14ac:dyDescent="0.25">
      <c r="A104" s="109" t="s">
        <v>550</v>
      </c>
      <c r="B104" s="130" t="s">
        <v>2626</v>
      </c>
      <c r="C104" s="143">
        <v>0.12272576</v>
      </c>
      <c r="D104" s="143" t="str">
        <f t="shared" si="1"/>
        <v>ND2</v>
      </c>
      <c r="E104" s="143"/>
      <c r="F104" s="143">
        <f t="shared" si="2"/>
        <v>0.12272576</v>
      </c>
      <c r="G104" s="109"/>
    </row>
    <row r="105" spans="1:7" x14ac:dyDescent="0.25">
      <c r="A105" s="109" t="s">
        <v>551</v>
      </c>
      <c r="B105" s="130" t="s">
        <v>2627</v>
      </c>
      <c r="C105" s="143">
        <v>0.20239188</v>
      </c>
      <c r="D105" s="143" t="str">
        <f t="shared" si="1"/>
        <v>ND2</v>
      </c>
      <c r="E105" s="143"/>
      <c r="F105" s="143">
        <f t="shared" si="2"/>
        <v>0.20239188</v>
      </c>
      <c r="G105" s="109"/>
    </row>
    <row r="106" spans="1:7" x14ac:dyDescent="0.25">
      <c r="A106" s="109" t="s">
        <v>552</v>
      </c>
      <c r="B106" s="130" t="s">
        <v>2628</v>
      </c>
      <c r="C106" s="143">
        <v>3.1181690000000001E-2</v>
      </c>
      <c r="D106" s="143" t="str">
        <f t="shared" si="1"/>
        <v>ND2</v>
      </c>
      <c r="E106" s="143"/>
      <c r="F106" s="143">
        <f t="shared" si="2"/>
        <v>3.1181690000000001E-2</v>
      </c>
      <c r="G106" s="109"/>
    </row>
    <row r="107" spans="1:7" x14ac:dyDescent="0.25">
      <c r="A107" s="109" t="s">
        <v>553</v>
      </c>
      <c r="B107" s="130" t="s">
        <v>2629</v>
      </c>
      <c r="C107" s="143">
        <v>0.14520821</v>
      </c>
      <c r="D107" s="143" t="str">
        <f t="shared" si="1"/>
        <v>ND2</v>
      </c>
      <c r="E107" s="143"/>
      <c r="F107" s="143">
        <f t="shared" si="2"/>
        <v>0.14520821</v>
      </c>
      <c r="G107" s="109"/>
    </row>
    <row r="108" spans="1:7" x14ac:dyDescent="0.25">
      <c r="A108" s="109" t="s">
        <v>554</v>
      </c>
      <c r="B108" s="130" t="s">
        <v>2630</v>
      </c>
      <c r="C108" s="143">
        <v>7.9839789999999994E-2</v>
      </c>
      <c r="D108" s="143" t="str">
        <f t="shared" si="1"/>
        <v>ND2</v>
      </c>
      <c r="E108" s="143"/>
      <c r="F108" s="143">
        <f t="shared" si="2"/>
        <v>7.9839789999999994E-2</v>
      </c>
      <c r="G108" s="109"/>
    </row>
    <row r="109" spans="1:7" x14ac:dyDescent="0.25">
      <c r="A109" s="109" t="s">
        <v>555</v>
      </c>
      <c r="B109" s="130" t="s">
        <v>2631</v>
      </c>
      <c r="C109" s="143">
        <v>6.1636839999999998E-2</v>
      </c>
      <c r="D109" s="143" t="str">
        <f t="shared" si="1"/>
        <v>ND2</v>
      </c>
      <c r="E109" s="143"/>
      <c r="F109" s="143">
        <f t="shared" si="2"/>
        <v>6.1636839999999998E-2</v>
      </c>
      <c r="G109" s="109"/>
    </row>
    <row r="110" spans="1:7" x14ac:dyDescent="0.25">
      <c r="A110" s="109" t="s">
        <v>556</v>
      </c>
      <c r="B110" s="130" t="s">
        <v>2632</v>
      </c>
      <c r="C110" s="143">
        <v>2.171441E-2</v>
      </c>
      <c r="D110" s="143" t="str">
        <f t="shared" si="1"/>
        <v>ND2</v>
      </c>
      <c r="E110" s="143"/>
      <c r="F110" s="143">
        <f t="shared" si="2"/>
        <v>2.171441E-2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0.97825149</v>
      </c>
      <c r="D150" s="143" t="str">
        <f>IF(C150="","","ND2")</f>
        <v>ND2</v>
      </c>
      <c r="E150" s="144"/>
      <c r="F150" s="143">
        <f>IF(C150="","",C150)</f>
        <v>0.97825149</v>
      </c>
    </row>
    <row r="151" spans="1:7" x14ac:dyDescent="0.25">
      <c r="A151" s="109" t="s">
        <v>579</v>
      </c>
      <c r="B151" s="109" t="s">
        <v>2635</v>
      </c>
      <c r="C151" s="143">
        <v>2.1748509999999999E-2</v>
      </c>
      <c r="D151" s="143" t="str">
        <f>IF(C151="","","ND2")</f>
        <v>ND2</v>
      </c>
      <c r="E151" s="144"/>
      <c r="F151" s="143">
        <f>IF(C151="","",C151)</f>
        <v>2.1748509999999999E-2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0.39352088000000002</v>
      </c>
      <c r="D160" s="143" t="str">
        <f>IF(C160="","","ND2")</f>
        <v>ND2</v>
      </c>
      <c r="E160" s="144"/>
      <c r="F160" s="143">
        <f>IF(C160="","",C160)</f>
        <v>0.39352088000000002</v>
      </c>
    </row>
    <row r="161" spans="1:7" x14ac:dyDescent="0.25">
      <c r="A161" s="109" t="s">
        <v>591</v>
      </c>
      <c r="B161" s="109" t="s">
        <v>592</v>
      </c>
      <c r="C161" s="143">
        <v>0.60647912000000004</v>
      </c>
      <c r="D161" s="143" t="str">
        <f>IF(C161="","","ND2")</f>
        <v>ND2</v>
      </c>
      <c r="E161" s="144"/>
      <c r="F161" s="143">
        <f>IF(C161="","",C161)</f>
        <v>0.60647912000000004</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1.9980979999999999E-2</v>
      </c>
      <c r="D170" s="143" t="str">
        <f>IF(C170="","","ND2")</f>
        <v>ND2</v>
      </c>
      <c r="E170" s="144"/>
      <c r="F170" s="143">
        <f>IF(C170="","",C170)</f>
        <v>1.9980979999999999E-2</v>
      </c>
    </row>
    <row r="171" spans="1:7" x14ac:dyDescent="0.25">
      <c r="A171" s="109" t="s">
        <v>603</v>
      </c>
      <c r="B171" s="131" t="s">
        <v>2638</v>
      </c>
      <c r="C171" s="143">
        <v>5.0385720000000002E-2</v>
      </c>
      <c r="D171" s="143" t="str">
        <f>IF(C171="","","ND2")</f>
        <v>ND2</v>
      </c>
      <c r="E171" s="144"/>
      <c r="F171" s="143">
        <f>IF(C171="","",C171)</f>
        <v>5.0385720000000002E-2</v>
      </c>
    </row>
    <row r="172" spans="1:7" x14ac:dyDescent="0.25">
      <c r="A172" s="109" t="s">
        <v>605</v>
      </c>
      <c r="B172" s="131" t="s">
        <v>2639</v>
      </c>
      <c r="C172" s="143">
        <v>0.10607051000000001</v>
      </c>
      <c r="D172" s="143" t="str">
        <f>IF(C172="","","ND2")</f>
        <v>ND2</v>
      </c>
      <c r="E172" s="143"/>
      <c r="F172" s="143">
        <f>IF(C172="","",C172)</f>
        <v>0.10607051000000001</v>
      </c>
    </row>
    <row r="173" spans="1:7" x14ac:dyDescent="0.25">
      <c r="A173" s="109" t="s">
        <v>607</v>
      </c>
      <c r="B173" s="131" t="s">
        <v>2640</v>
      </c>
      <c r="C173" s="143">
        <v>0.15792854000000001</v>
      </c>
      <c r="D173" s="143" t="str">
        <f>IF(C173="","","ND2")</f>
        <v>ND2</v>
      </c>
      <c r="E173" s="143"/>
      <c r="F173" s="143">
        <f>IF(C173="","",C173)</f>
        <v>0.15792854000000001</v>
      </c>
    </row>
    <row r="174" spans="1:7" x14ac:dyDescent="0.25">
      <c r="A174" s="109" t="s">
        <v>609</v>
      </c>
      <c r="B174" s="131" t="s">
        <v>2641</v>
      </c>
      <c r="C174" s="143">
        <v>0.66563426000000003</v>
      </c>
      <c r="D174" s="143" t="str">
        <f>IF(C174="","","ND2")</f>
        <v>ND2</v>
      </c>
      <c r="E174" s="143"/>
      <c r="F174" s="143">
        <f>IF(C174="","",C174)</f>
        <v>0.66563426000000003</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2.8119999999999998E-5</v>
      </c>
      <c r="D180" s="143" t="str">
        <f>IF(C180="","","ND2")</f>
        <v>ND2</v>
      </c>
      <c r="E180" s="144"/>
      <c r="F180" s="143">
        <f>IF(C180="","",C180)</f>
        <v>2.8119999999999998E-5</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159.21440114230464</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4.0714359099999999</v>
      </c>
      <c r="D190" s="170">
        <v>254</v>
      </c>
      <c r="E190" s="136"/>
      <c r="F190" s="166">
        <f t="shared" ref="F190:F213" si="3">IF($C$214=0,"",IF(C190="[for completion]","",IF(C190="","",C190/$C$214)))</f>
        <v>1.7052569309582472E-3</v>
      </c>
      <c r="G190" s="166">
        <f t="shared" ref="G190:G213" si="4">IF($D$214=0,"",IF(D190="[for completion]","",IF(D190="","",D190/$D$214)))</f>
        <v>1.6937850093358228E-2</v>
      </c>
    </row>
    <row r="191" spans="1:7" x14ac:dyDescent="0.25">
      <c r="A191" s="109" t="s">
        <v>630</v>
      </c>
      <c r="B191" s="130" t="s">
        <v>2643</v>
      </c>
      <c r="C191" s="167">
        <v>23.740007760000001</v>
      </c>
      <c r="D191" s="170">
        <v>612</v>
      </c>
      <c r="E191" s="136"/>
      <c r="F191" s="166">
        <f t="shared" si="3"/>
        <v>9.9431290750055228E-3</v>
      </c>
      <c r="G191" s="166">
        <f t="shared" si="4"/>
        <v>4.0810882902107229E-2</v>
      </c>
    </row>
    <row r="192" spans="1:7" x14ac:dyDescent="0.25">
      <c r="A192" s="109" t="s">
        <v>631</v>
      </c>
      <c r="B192" s="130" t="s">
        <v>2644</v>
      </c>
      <c r="C192" s="167">
        <v>55.851841090000001</v>
      </c>
      <c r="D192" s="170">
        <v>876</v>
      </c>
      <c r="E192" s="136"/>
      <c r="F192" s="166">
        <f t="shared" si="3"/>
        <v>2.3392665691132325E-2</v>
      </c>
      <c r="G192" s="166">
        <f t="shared" si="4"/>
        <v>5.8415577487329957E-2</v>
      </c>
    </row>
    <row r="193" spans="1:7" x14ac:dyDescent="0.25">
      <c r="A193" s="109" t="s">
        <v>632</v>
      </c>
      <c r="B193" s="130" t="s">
        <v>2645</v>
      </c>
      <c r="C193" s="167">
        <v>118.45607043</v>
      </c>
      <c r="D193" s="170">
        <v>1334</v>
      </c>
      <c r="E193" s="136"/>
      <c r="F193" s="166">
        <f t="shared" si="3"/>
        <v>4.9613463058254495E-2</v>
      </c>
      <c r="G193" s="166">
        <f t="shared" si="4"/>
        <v>8.8957055214723926E-2</v>
      </c>
    </row>
    <row r="194" spans="1:7" x14ac:dyDescent="0.25">
      <c r="A194" s="109" t="s">
        <v>633</v>
      </c>
      <c r="B194" s="130" t="s">
        <v>2646</v>
      </c>
      <c r="C194" s="167">
        <v>533.56503984999995</v>
      </c>
      <c r="D194" s="170">
        <v>4206</v>
      </c>
      <c r="E194" s="136"/>
      <c r="F194" s="166">
        <f t="shared" si="3"/>
        <v>0.22347532969546996</v>
      </c>
      <c r="G194" s="166">
        <f t="shared" si="4"/>
        <v>0.28047479327820751</v>
      </c>
    </row>
    <row r="195" spans="1:7" x14ac:dyDescent="0.25">
      <c r="A195" s="109" t="s">
        <v>634</v>
      </c>
      <c r="B195" s="130" t="s">
        <v>2647</v>
      </c>
      <c r="C195" s="167">
        <v>717.22743820999995</v>
      </c>
      <c r="D195" s="170">
        <v>4132</v>
      </c>
      <c r="E195" s="136"/>
      <c r="F195" s="166">
        <f t="shared" si="3"/>
        <v>0.30039943821221304</v>
      </c>
      <c r="G195" s="166">
        <f t="shared" si="4"/>
        <v>0.27554014403841026</v>
      </c>
    </row>
    <row r="196" spans="1:7" x14ac:dyDescent="0.25">
      <c r="A196" s="109" t="s">
        <v>635</v>
      </c>
      <c r="B196" s="130" t="s">
        <v>2648</v>
      </c>
      <c r="C196" s="167">
        <v>499.59847500000001</v>
      </c>
      <c r="D196" s="170">
        <v>2271</v>
      </c>
      <c r="E196" s="136"/>
      <c r="F196" s="166">
        <f t="shared" si="3"/>
        <v>0.20924896793719161</v>
      </c>
      <c r="G196" s="166">
        <f t="shared" si="4"/>
        <v>0.1514403841024273</v>
      </c>
    </row>
    <row r="197" spans="1:7" x14ac:dyDescent="0.25">
      <c r="A197" s="109" t="s">
        <v>636</v>
      </c>
      <c r="B197" s="130" t="s">
        <v>2649</v>
      </c>
      <c r="C197" s="167">
        <v>176.92071147999999</v>
      </c>
      <c r="D197" s="170">
        <v>652</v>
      </c>
      <c r="E197" s="136"/>
      <c r="F197" s="166">
        <f t="shared" si="3"/>
        <v>7.4100458941360151E-2</v>
      </c>
      <c r="G197" s="166">
        <f t="shared" si="4"/>
        <v>4.3478260869565216E-2</v>
      </c>
    </row>
    <row r="198" spans="1:7" x14ac:dyDescent="0.25">
      <c r="A198" s="109" t="s">
        <v>637</v>
      </c>
      <c r="B198" s="130" t="s">
        <v>2650</v>
      </c>
      <c r="C198" s="167">
        <v>92.355098159999997</v>
      </c>
      <c r="D198" s="170">
        <v>286</v>
      </c>
      <c r="E198" s="136"/>
      <c r="F198" s="166">
        <f t="shared" si="3"/>
        <v>3.868148111084211E-2</v>
      </c>
      <c r="G198" s="166">
        <f t="shared" si="4"/>
        <v>1.9071752467324621E-2</v>
      </c>
    </row>
    <row r="199" spans="1:7" x14ac:dyDescent="0.25">
      <c r="A199" s="109" t="s">
        <v>638</v>
      </c>
      <c r="B199" s="130" t="s">
        <v>2651</v>
      </c>
      <c r="C199" s="167">
        <v>58.423781339999998</v>
      </c>
      <c r="D199" s="170">
        <v>157</v>
      </c>
      <c r="E199" s="130"/>
      <c r="F199" s="166">
        <f t="shared" si="3"/>
        <v>2.4469882435856422E-2</v>
      </c>
      <c r="G199" s="166">
        <f t="shared" si="4"/>
        <v>1.0469458522272606E-2</v>
      </c>
    </row>
    <row r="200" spans="1:7" x14ac:dyDescent="0.25">
      <c r="A200" s="109" t="s">
        <v>639</v>
      </c>
      <c r="B200" s="130" t="s">
        <v>2652</v>
      </c>
      <c r="C200" s="167">
        <v>36.598421420000001</v>
      </c>
      <c r="D200" s="170">
        <v>87</v>
      </c>
      <c r="E200" s="130"/>
      <c r="F200" s="166">
        <f t="shared" si="3"/>
        <v>1.532867351179446E-2</v>
      </c>
      <c r="G200" s="166">
        <f t="shared" si="4"/>
        <v>5.801547079221126E-3</v>
      </c>
    </row>
    <row r="201" spans="1:7" x14ac:dyDescent="0.25">
      <c r="A201" s="109" t="s">
        <v>640</v>
      </c>
      <c r="B201" s="130" t="s">
        <v>2653</v>
      </c>
      <c r="C201" s="167">
        <v>20.165663349999999</v>
      </c>
      <c r="D201" s="170">
        <v>43</v>
      </c>
      <c r="E201" s="130"/>
      <c r="F201" s="166">
        <f t="shared" si="3"/>
        <v>8.4460711049135009E-3</v>
      </c>
      <c r="G201" s="166">
        <f t="shared" si="4"/>
        <v>2.8674313150173379E-3</v>
      </c>
    </row>
    <row r="202" spans="1:7" x14ac:dyDescent="0.25">
      <c r="A202" s="109" t="s">
        <v>641</v>
      </c>
      <c r="B202" s="130" t="s">
        <v>2654</v>
      </c>
      <c r="C202" s="167">
        <v>17.393969169999998</v>
      </c>
      <c r="D202" s="170">
        <v>33</v>
      </c>
      <c r="E202" s="130"/>
      <c r="F202" s="166">
        <f t="shared" si="3"/>
        <v>7.2851905665921599E-3</v>
      </c>
      <c r="G202" s="166">
        <f t="shared" si="4"/>
        <v>2.2005868231528406E-3</v>
      </c>
    </row>
    <row r="203" spans="1:7" x14ac:dyDescent="0.25">
      <c r="A203" s="109" t="s">
        <v>642</v>
      </c>
      <c r="B203" s="130" t="s">
        <v>2655</v>
      </c>
      <c r="C203" s="167">
        <v>14.386232850000001</v>
      </c>
      <c r="D203" s="170">
        <v>25</v>
      </c>
      <c r="E203" s="130"/>
      <c r="F203" s="166">
        <f t="shared" si="3"/>
        <v>6.0254474883387563E-3</v>
      </c>
      <c r="G203" s="166">
        <f t="shared" si="4"/>
        <v>1.6671112296612429E-3</v>
      </c>
    </row>
    <row r="204" spans="1:7" x14ac:dyDescent="0.25">
      <c r="A204" s="109" t="s">
        <v>643</v>
      </c>
      <c r="B204" s="130" t="s">
        <v>2656</v>
      </c>
      <c r="C204" s="167">
        <v>7.4957327100000004</v>
      </c>
      <c r="D204" s="170">
        <v>12</v>
      </c>
      <c r="E204" s="130"/>
      <c r="F204" s="166">
        <f t="shared" si="3"/>
        <v>3.1394698182386333E-3</v>
      </c>
      <c r="G204" s="166">
        <f t="shared" si="4"/>
        <v>8.0021339023739668E-4</v>
      </c>
    </row>
    <row r="205" spans="1:7" x14ac:dyDescent="0.25">
      <c r="A205" s="109" t="s">
        <v>644</v>
      </c>
      <c r="B205" s="130" t="s">
        <v>2657</v>
      </c>
      <c r="C205" s="167">
        <v>6.0155570000000003</v>
      </c>
      <c r="D205" s="170">
        <v>9</v>
      </c>
      <c r="F205" s="166">
        <f t="shared" si="3"/>
        <v>2.5195214893667332E-3</v>
      </c>
      <c r="G205" s="166">
        <f t="shared" si="4"/>
        <v>6.0016004267804748E-4</v>
      </c>
    </row>
    <row r="206" spans="1:7" x14ac:dyDescent="0.25">
      <c r="A206" s="109" t="s">
        <v>645</v>
      </c>
      <c r="B206" s="130" t="s">
        <v>2658</v>
      </c>
      <c r="C206" s="167">
        <v>1.4162896700000001</v>
      </c>
      <c r="D206" s="170">
        <v>2</v>
      </c>
      <c r="E206" s="125"/>
      <c r="F206" s="166">
        <f t="shared" si="3"/>
        <v>5.931906652589476E-4</v>
      </c>
      <c r="G206" s="166">
        <f t="shared" si="4"/>
        <v>1.3336889837289943E-4</v>
      </c>
    </row>
    <row r="207" spans="1:7" x14ac:dyDescent="0.25">
      <c r="A207" s="109" t="s">
        <v>646</v>
      </c>
      <c r="B207" s="130" t="s">
        <v>2659</v>
      </c>
      <c r="C207" s="167">
        <v>3.0795221800000001</v>
      </c>
      <c r="D207" s="170">
        <v>4</v>
      </c>
      <c r="E207" s="125"/>
      <c r="F207" s="166">
        <f t="shared" si="3"/>
        <v>1.289809457294061E-3</v>
      </c>
      <c r="G207" s="166">
        <f t="shared" si="4"/>
        <v>2.6673779674579886E-4</v>
      </c>
    </row>
    <row r="208" spans="1:7" x14ac:dyDescent="0.25">
      <c r="A208" s="109" t="s">
        <v>647</v>
      </c>
      <c r="B208" s="130" t="s">
        <v>2660</v>
      </c>
      <c r="C208" s="167">
        <v>0.81787195000000001</v>
      </c>
      <c r="D208" s="170">
        <v>1</v>
      </c>
      <c r="E208" s="125"/>
      <c r="F208" s="166">
        <f t="shared" si="3"/>
        <v>3.4255280991856189E-4</v>
      </c>
      <c r="G208" s="166">
        <f t="shared" si="4"/>
        <v>6.6684449186449714E-5</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2387.5791595300007</v>
      </c>
      <c r="D214" s="171">
        <f>SUM(D190:D213)</f>
        <v>14996</v>
      </c>
      <c r="E214" s="125"/>
      <c r="F214" s="172">
        <f>SUM(F190:F213)</f>
        <v>0.99999999999999978</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0.68968317000000001</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158.98248526</v>
      </c>
      <c r="D219" s="170">
        <v>1979</v>
      </c>
      <c r="F219" s="166">
        <f t="shared" ref="F219:F226" si="5">IF($C$227=0,"",IF(C219="[for completion]","",C219/$C$227))</f>
        <v>6.6587314864691674E-2</v>
      </c>
      <c r="G219" s="166">
        <f t="shared" ref="G219:G226" si="6">IF($D$227=0,"",IF(D219="[for completion]","",D219/$D$227))</f>
        <v>0.13196852493998398</v>
      </c>
    </row>
    <row r="220" spans="1:7" x14ac:dyDescent="0.25">
      <c r="A220" s="109" t="s">
        <v>660</v>
      </c>
      <c r="B220" s="109" t="s">
        <v>2666</v>
      </c>
      <c r="C220" s="167">
        <v>209.48979323</v>
      </c>
      <c r="D220" s="170">
        <v>1525</v>
      </c>
      <c r="F220" s="166">
        <f t="shared" si="5"/>
        <v>8.7741506870598812E-2</v>
      </c>
      <c r="G220" s="166">
        <f t="shared" si="6"/>
        <v>0.10169378500933582</v>
      </c>
    </row>
    <row r="221" spans="1:7" x14ac:dyDescent="0.25">
      <c r="A221" s="109" t="s">
        <v>662</v>
      </c>
      <c r="B221" s="109" t="s">
        <v>2667</v>
      </c>
      <c r="C221" s="167">
        <v>333.14540568000001</v>
      </c>
      <c r="D221" s="170">
        <v>1948</v>
      </c>
      <c r="F221" s="166">
        <f t="shared" si="5"/>
        <v>0.13953271637099582</v>
      </c>
      <c r="G221" s="166">
        <f t="shared" si="6"/>
        <v>0.12990130701520405</v>
      </c>
    </row>
    <row r="222" spans="1:7" x14ac:dyDescent="0.25">
      <c r="A222" s="109" t="s">
        <v>664</v>
      </c>
      <c r="B222" s="109" t="s">
        <v>2668</v>
      </c>
      <c r="C222" s="167">
        <v>461.09761730000002</v>
      </c>
      <c r="D222" s="170">
        <v>2599</v>
      </c>
      <c r="F222" s="166">
        <f t="shared" si="5"/>
        <v>0.19312348889440303</v>
      </c>
      <c r="G222" s="166">
        <f t="shared" si="6"/>
        <v>0.17331288343558282</v>
      </c>
    </row>
    <row r="223" spans="1:7" x14ac:dyDescent="0.25">
      <c r="A223" s="109" t="s">
        <v>666</v>
      </c>
      <c r="B223" s="109" t="s">
        <v>2669</v>
      </c>
      <c r="C223" s="167">
        <v>474.69168367999998</v>
      </c>
      <c r="D223" s="170">
        <v>2718</v>
      </c>
      <c r="F223" s="166">
        <f t="shared" si="5"/>
        <v>0.19881714990905017</v>
      </c>
      <c r="G223" s="166">
        <f t="shared" si="6"/>
        <v>0.18124833288877035</v>
      </c>
    </row>
    <row r="224" spans="1:7" x14ac:dyDescent="0.25">
      <c r="A224" s="109" t="s">
        <v>668</v>
      </c>
      <c r="B224" s="109" t="s">
        <v>2670</v>
      </c>
      <c r="C224" s="167">
        <v>521.19563919999996</v>
      </c>
      <c r="D224" s="170">
        <v>3048</v>
      </c>
      <c r="F224" s="166">
        <f t="shared" si="5"/>
        <v>0.21829460067099868</v>
      </c>
      <c r="G224" s="166">
        <f t="shared" si="6"/>
        <v>0.20325420112029874</v>
      </c>
    </row>
    <row r="225" spans="1:7" x14ac:dyDescent="0.25">
      <c r="A225" s="109" t="s">
        <v>670</v>
      </c>
      <c r="B225" s="109" t="s">
        <v>2671</v>
      </c>
      <c r="C225" s="167">
        <v>217.04630882999999</v>
      </c>
      <c r="D225" s="170">
        <v>1116</v>
      </c>
      <c r="F225" s="166">
        <f t="shared" si="5"/>
        <v>9.0906434646852094E-2</v>
      </c>
      <c r="G225" s="166">
        <f t="shared" si="6"/>
        <v>7.4419845292077888E-2</v>
      </c>
    </row>
    <row r="226" spans="1:7" x14ac:dyDescent="0.25">
      <c r="A226" s="109" t="s">
        <v>672</v>
      </c>
      <c r="B226" s="109" t="s">
        <v>2672</v>
      </c>
      <c r="C226" s="167">
        <v>11.93022635</v>
      </c>
      <c r="D226" s="170">
        <v>63</v>
      </c>
      <c r="F226" s="166">
        <f t="shared" si="5"/>
        <v>4.9967877724098123E-3</v>
      </c>
      <c r="G226" s="166">
        <f t="shared" si="6"/>
        <v>4.2011202987463324E-3</v>
      </c>
    </row>
    <row r="227" spans="1:7" x14ac:dyDescent="0.25">
      <c r="A227" s="109" t="s">
        <v>674</v>
      </c>
      <c r="B227" s="139" t="s">
        <v>99</v>
      </c>
      <c r="C227" s="167">
        <f>SUM(C219:C226)</f>
        <v>2387.5791595299997</v>
      </c>
      <c r="D227" s="170">
        <f>SUM(D219:D226)</f>
        <v>14996</v>
      </c>
      <c r="F227" s="143">
        <f>SUM(F219:F226)</f>
        <v>1.0000000000000002</v>
      </c>
      <c r="G227" s="143">
        <f>SUM(G219:G226)</f>
        <v>0.99999999999999989</v>
      </c>
    </row>
    <row r="228" spans="1:7" outlineLevel="1" x14ac:dyDescent="0.25">
      <c r="A228" s="109" t="s">
        <v>675</v>
      </c>
      <c r="B228" s="126" t="s">
        <v>2673</v>
      </c>
      <c r="C228" s="167">
        <v>9.2860270099999997</v>
      </c>
      <c r="D228" s="170">
        <v>48</v>
      </c>
      <c r="F228" s="166">
        <f t="shared" ref="F228:F233" si="7">IF($C$227=0,"",IF(C228="[for completion]","",C228/$C$227))</f>
        <v>3.8893064436983839E-3</v>
      </c>
      <c r="G228" s="166">
        <f t="shared" ref="G228:G233" si="8">IF($D$227=0,"",IF(D228="[for completion]","",D228/$D$227))</f>
        <v>3.2008535609495867E-3</v>
      </c>
    </row>
    <row r="229" spans="1:7" outlineLevel="1" x14ac:dyDescent="0.25">
      <c r="A229" s="109" t="s">
        <v>677</v>
      </c>
      <c r="B229" s="126" t="s">
        <v>2674</v>
      </c>
      <c r="C229" s="167">
        <v>2.6441993400000001</v>
      </c>
      <c r="D229" s="170">
        <v>15</v>
      </c>
      <c r="F229" s="166">
        <f t="shared" si="7"/>
        <v>1.1074813287114285E-3</v>
      </c>
      <c r="G229" s="166">
        <f t="shared" si="8"/>
        <v>1.0002667377967459E-3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0.50832962999999998</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528.64369174000001</v>
      </c>
      <c r="D241" s="170">
        <v>4698</v>
      </c>
      <c r="F241" s="166">
        <f t="shared" ref="F241:F248" si="9">IF($C$249=0,"",IF(C241="[Mark as ND1 if not relevant]","",C241/$C$249))</f>
        <v>0.22141410039952966</v>
      </c>
      <c r="G241" s="166">
        <f t="shared" ref="G241:G248" si="10">IF($D$249=0,"",IF(D241="[Mark as ND1 if not relevant]","",D241/$D$249))</f>
        <v>0.31328354227794081</v>
      </c>
    </row>
    <row r="242" spans="1:7" x14ac:dyDescent="0.25">
      <c r="A242" s="109" t="s">
        <v>693</v>
      </c>
      <c r="B242" s="109" t="s">
        <v>2680</v>
      </c>
      <c r="C242" s="167">
        <v>558.18031602999997</v>
      </c>
      <c r="D242" s="170">
        <v>3305</v>
      </c>
      <c r="F242" s="166">
        <f t="shared" si="9"/>
        <v>0.23378505118962381</v>
      </c>
      <c r="G242" s="166">
        <f t="shared" si="10"/>
        <v>0.22039210456121633</v>
      </c>
    </row>
    <row r="243" spans="1:7" x14ac:dyDescent="0.25">
      <c r="A243" s="109" t="s">
        <v>694</v>
      </c>
      <c r="B243" s="109" t="s">
        <v>2681</v>
      </c>
      <c r="C243" s="167">
        <v>684.30107327999997</v>
      </c>
      <c r="D243" s="170">
        <v>3707</v>
      </c>
      <c r="F243" s="166">
        <f t="shared" si="9"/>
        <v>0.28660874783925744</v>
      </c>
      <c r="G243" s="166">
        <f t="shared" si="10"/>
        <v>0.2471992531341691</v>
      </c>
    </row>
    <row r="244" spans="1:7" x14ac:dyDescent="0.25">
      <c r="A244" s="109" t="s">
        <v>695</v>
      </c>
      <c r="B244" s="109" t="s">
        <v>2682</v>
      </c>
      <c r="C244" s="167">
        <v>420.12106125000003</v>
      </c>
      <c r="D244" s="170">
        <v>2201</v>
      </c>
      <c r="F244" s="166">
        <f t="shared" si="9"/>
        <v>0.17596110251385416</v>
      </c>
      <c r="G244" s="166">
        <f t="shared" si="10"/>
        <v>0.14677247265937585</v>
      </c>
    </row>
    <row r="245" spans="1:7" x14ac:dyDescent="0.25">
      <c r="A245" s="109" t="s">
        <v>696</v>
      </c>
      <c r="B245" s="109" t="s">
        <v>2683</v>
      </c>
      <c r="C245" s="167">
        <v>135.79801431000001</v>
      </c>
      <c r="D245" s="170">
        <v>739</v>
      </c>
      <c r="F245" s="166">
        <f t="shared" si="9"/>
        <v>5.6876863649929055E-2</v>
      </c>
      <c r="G245" s="166">
        <f t="shared" si="10"/>
        <v>4.9279807948786343E-2</v>
      </c>
    </row>
    <row r="246" spans="1:7" x14ac:dyDescent="0.25">
      <c r="A246" s="109" t="s">
        <v>697</v>
      </c>
      <c r="B246" s="109" t="s">
        <v>2684</v>
      </c>
      <c r="C246" s="167">
        <v>43.103875330000001</v>
      </c>
      <c r="D246" s="170">
        <v>248</v>
      </c>
      <c r="F246" s="166">
        <f t="shared" si="9"/>
        <v>1.805338062109953E-2</v>
      </c>
      <c r="G246" s="166">
        <f t="shared" si="10"/>
        <v>1.6537743398239532E-2</v>
      </c>
    </row>
    <row r="247" spans="1:7" x14ac:dyDescent="0.25">
      <c r="A247" s="109" t="s">
        <v>698</v>
      </c>
      <c r="B247" s="109" t="s">
        <v>2685</v>
      </c>
      <c r="C247" s="167">
        <v>12.34187586</v>
      </c>
      <c r="D247" s="170">
        <v>70</v>
      </c>
      <c r="F247" s="166">
        <f t="shared" si="9"/>
        <v>5.1692006988490911E-3</v>
      </c>
      <c r="G247" s="166">
        <f t="shared" si="10"/>
        <v>4.6679114430514803E-3</v>
      </c>
    </row>
    <row r="248" spans="1:7" x14ac:dyDescent="0.25">
      <c r="A248" s="109" t="s">
        <v>699</v>
      </c>
      <c r="B248" s="109" t="s">
        <v>2672</v>
      </c>
      <c r="C248" s="167">
        <v>5.08925173</v>
      </c>
      <c r="D248" s="170">
        <v>28</v>
      </c>
      <c r="F248" s="166">
        <f t="shared" si="9"/>
        <v>2.1315530878573386E-3</v>
      </c>
      <c r="G248" s="166">
        <f t="shared" si="10"/>
        <v>1.8671645772205922E-3</v>
      </c>
    </row>
    <row r="249" spans="1:7" x14ac:dyDescent="0.25">
      <c r="A249" s="109" t="s">
        <v>700</v>
      </c>
      <c r="B249" s="139" t="s">
        <v>99</v>
      </c>
      <c r="C249" s="167">
        <f>SUM(C241:C248)</f>
        <v>2387.5791595299997</v>
      </c>
      <c r="D249" s="170">
        <f>SUM(D241:D248)</f>
        <v>14996</v>
      </c>
      <c r="F249" s="143">
        <f>SUM(F241:F248)</f>
        <v>1</v>
      </c>
      <c r="G249" s="143">
        <f>SUM(G241:G248)</f>
        <v>1.0000000000000002</v>
      </c>
    </row>
    <row r="250" spans="1:7" outlineLevel="1" x14ac:dyDescent="0.25">
      <c r="A250" s="109" t="s">
        <v>701</v>
      </c>
      <c r="B250" s="126" t="s">
        <v>2673</v>
      </c>
      <c r="C250" s="167">
        <v>3.1761005</v>
      </c>
      <c r="D250" s="170">
        <v>18</v>
      </c>
      <c r="F250" s="166">
        <f t="shared" ref="F250:F255" si="11">IF($C$249=0,"",IF(C250="[for completion]","",C250/$C$249))</f>
        <v>1.3302597684866802E-3</v>
      </c>
      <c r="G250" s="166">
        <f t="shared" ref="G250:G255" si="12">IF($D$249=0,"",IF(D250="[for completion]","",D250/$D$249))</f>
        <v>1.200320085356095E-3</v>
      </c>
    </row>
    <row r="251" spans="1:7" outlineLevel="1" x14ac:dyDescent="0.25">
      <c r="A251" s="109" t="s">
        <v>702</v>
      </c>
      <c r="B251" s="126" t="s">
        <v>2674</v>
      </c>
      <c r="C251" s="167">
        <v>1.1935298700000001</v>
      </c>
      <c r="D251" s="170">
        <v>7</v>
      </c>
      <c r="F251" s="166">
        <f t="shared" si="11"/>
        <v>4.998912246473743E-4</v>
      </c>
      <c r="G251" s="166">
        <f t="shared" si="12"/>
        <v>4.6679114430514806E-4</v>
      </c>
    </row>
    <row r="252" spans="1:7" outlineLevel="1" x14ac:dyDescent="0.25">
      <c r="A252" s="109" t="s">
        <v>703</v>
      </c>
      <c r="B252" s="126" t="s">
        <v>2675</v>
      </c>
      <c r="C252" s="167">
        <v>0.19136478000000001</v>
      </c>
      <c r="D252" s="170">
        <v>1</v>
      </c>
      <c r="F252" s="166">
        <f t="shared" si="11"/>
        <v>8.0150129990944722E-5</v>
      </c>
      <c r="G252" s="166">
        <f t="shared" si="12"/>
        <v>6.6684449186449714E-5</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0.52825657999999998</v>
      </c>
      <c r="D255" s="170">
        <v>2</v>
      </c>
      <c r="F255" s="166">
        <f t="shared" si="11"/>
        <v>2.2125196473233937E-4</v>
      </c>
      <c r="G255" s="166">
        <f t="shared" si="12"/>
        <v>1.3336889837289943E-4</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0.34257507999999998</v>
      </c>
      <c r="E277" s="104"/>
      <c r="F277" s="104"/>
    </row>
    <row r="278" spans="1:7" x14ac:dyDescent="0.25">
      <c r="A278" s="109" t="s">
        <v>733</v>
      </c>
      <c r="B278" s="109" t="s">
        <v>734</v>
      </c>
      <c r="C278" s="143">
        <v>0.65742491999999997</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8" sqref="C8"/>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B1" zoomScale="70" zoomScaleNormal="80" zoomScaleSheetLayoutView="70" workbookViewId="0">
      <selection activeCell="C7" sqref="C7"/>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3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78.975899999999996</v>
      </c>
      <c r="H75" s="24"/>
    </row>
    <row r="76" spans="1:14" x14ac:dyDescent="0.25">
      <c r="A76" s="26" t="s">
        <v>1438</v>
      </c>
      <c r="B76" s="26" t="s">
        <v>1466</v>
      </c>
      <c r="C76" s="262">
        <v>292.16210000000001</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5.8319000000000003E-4</v>
      </c>
      <c r="D82" s="257" t="str">
        <f t="shared" ref="D82:D87" si="0">IF(C82="","","ND2")</f>
        <v>ND2</v>
      </c>
      <c r="E82" s="257" t="str">
        <f t="shared" ref="E82:E87" si="1">IF(C82="","","ND2")</f>
        <v>ND2</v>
      </c>
      <c r="F82" s="257" t="str">
        <f t="shared" ref="F82:F87" si="2">IF(C82="","","ND2")</f>
        <v>ND2</v>
      </c>
      <c r="G82" s="257">
        <f t="shared" ref="G82:G87" si="3">IF(C82="","",C82)</f>
        <v>5.8319000000000003E-4</v>
      </c>
      <c r="H82" s="24"/>
    </row>
    <row r="83" spans="1:8" x14ac:dyDescent="0.25">
      <c r="A83" s="26" t="s">
        <v>1445</v>
      </c>
      <c r="B83" s="236" t="s">
        <v>2714</v>
      </c>
      <c r="C83" s="257">
        <v>1.7687000000000001E-4</v>
      </c>
      <c r="D83" s="257" t="str">
        <f t="shared" si="0"/>
        <v>ND2</v>
      </c>
      <c r="E83" s="257" t="str">
        <f t="shared" si="1"/>
        <v>ND2</v>
      </c>
      <c r="F83" s="257" t="str">
        <f t="shared" si="2"/>
        <v>ND2</v>
      </c>
      <c r="G83" s="257">
        <f t="shared" si="3"/>
        <v>1.7687000000000001E-4</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2.8099999999999999E-5</v>
      </c>
      <c r="D85" s="257" t="str">
        <f t="shared" si="0"/>
        <v>ND2</v>
      </c>
      <c r="E85" s="257" t="str">
        <f t="shared" si="1"/>
        <v>ND2</v>
      </c>
      <c r="F85" s="257" t="str">
        <f t="shared" si="2"/>
        <v>ND2</v>
      </c>
      <c r="G85" s="257">
        <f t="shared" si="3"/>
        <v>2.8099999999999999E-5</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0.99921183999999996</v>
      </c>
      <c r="D87" s="257" t="str">
        <f t="shared" si="0"/>
        <v>ND2</v>
      </c>
      <c r="E87" s="257" t="str">
        <f t="shared" si="1"/>
        <v>ND2</v>
      </c>
      <c r="F87" s="257" t="str">
        <f t="shared" si="2"/>
        <v>ND2</v>
      </c>
      <c r="G87" s="257">
        <f t="shared" si="3"/>
        <v>0.99921183999999996</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4ACC28-9C41-4D6F-A103-078919FA4073}"/>
</file>

<file path=customXml/itemProps2.xml><?xml version="1.0" encoding="utf-8"?>
<ds:datastoreItem xmlns:ds="http://schemas.openxmlformats.org/officeDocument/2006/customXml" ds:itemID="{A7468F4F-15CC-48A0-AC5A-28B69E8AB31F}"/>
</file>

<file path=customXml/itemProps3.xml><?xml version="1.0" encoding="utf-8"?>
<ds:datastoreItem xmlns:ds="http://schemas.openxmlformats.org/officeDocument/2006/customXml" ds:itemID="{391D205B-AE07-4AF6-8D43-3112641C83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2022-06-14T09:09:00Z</dcterms:created>
  <dcterms:modified xsi:type="dcterms:W3CDTF">2022-06-14T15:08:27Z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