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1/"/>
    </mc:Choice>
  </mc:AlternateContent>
  <xr:revisionPtr revIDLastSave="0" documentId="13_ncr:1_{60C02D2A-E184-454D-AF38-CB63171E97BD}" xr6:coauthVersionLast="47" xr6:coauthVersionMax="47" xr10:uidLastSave="{00000000-0000-0000-0000-000000000000}"/>
  <bookViews>
    <workbookView xWindow="22932" yWindow="-4512" windowWidth="30936" windowHeight="16896" tabRatio="874"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G349" i="9"/>
  <c r="F349" i="9"/>
  <c r="G348" i="9"/>
  <c r="F348" i="9"/>
  <c r="G347" i="9"/>
  <c r="F347" i="9"/>
  <c r="G346" i="9"/>
  <c r="F346" i="9"/>
  <c r="G345" i="9"/>
  <c r="F345" i="9"/>
  <c r="G344" i="9"/>
  <c r="F344" i="9"/>
  <c r="G343" i="9"/>
  <c r="F343" i="9"/>
  <c r="G342" i="9"/>
  <c r="G350" i="9" s="1"/>
  <c r="F342" i="9"/>
  <c r="F350" i="9" s="1"/>
  <c r="D328" i="9"/>
  <c r="G334" i="9" s="1"/>
  <c r="C328" i="9"/>
  <c r="F333"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4" i="9" s="1"/>
  <c r="G248" i="9"/>
  <c r="F248" i="9"/>
  <c r="G247" i="9"/>
  <c r="F247" i="9"/>
  <c r="G246" i="9"/>
  <c r="F246" i="9"/>
  <c r="G245" i="9"/>
  <c r="F245" i="9"/>
  <c r="G244" i="9"/>
  <c r="F244" i="9"/>
  <c r="G243" i="9"/>
  <c r="F243" i="9"/>
  <c r="G242" i="9"/>
  <c r="F242" i="9"/>
  <c r="G241" i="9"/>
  <c r="G249" i="9" s="1"/>
  <c r="F241" i="9"/>
  <c r="F249" i="9" s="1"/>
  <c r="D227" i="9"/>
  <c r="G233"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c r="D77" i="9"/>
  <c r="C77" i="9"/>
  <c r="F73" i="9"/>
  <c r="D73" i="9"/>
  <c r="C73" i="9"/>
  <c r="F57" i="9"/>
  <c r="D57" i="9"/>
  <c r="F44" i="9"/>
  <c r="D44" i="9"/>
  <c r="C44" i="9"/>
  <c r="F36" i="9"/>
  <c r="D36" i="9"/>
  <c r="F28" i="9"/>
  <c r="D28"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1" i="8"/>
  <c r="F197" i="8"/>
  <c r="F193" i="8"/>
  <c r="C179" i="8"/>
  <c r="F177" i="8"/>
  <c r="F174" i="8"/>
  <c r="D167" i="8"/>
  <c r="C167" i="8"/>
  <c r="G166" i="8"/>
  <c r="F166" i="8"/>
  <c r="G165" i="8"/>
  <c r="F165" i="8"/>
  <c r="G164" i="8"/>
  <c r="G167" i="8" s="1"/>
  <c r="F164" i="8"/>
  <c r="F167" i="8" s="1"/>
  <c r="D155" i="8"/>
  <c r="C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F128" i="8"/>
  <c r="F127" i="8"/>
  <c r="F126" i="8"/>
  <c r="F125"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F105" i="8" s="1"/>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D293" i="8"/>
  <c r="D300" i="8"/>
  <c r="F292" i="8"/>
  <c r="D290" i="8"/>
  <c r="D292" i="8"/>
  <c r="C293" i="8"/>
  <c r="C292" i="8"/>
  <c r="C300" i="8"/>
  <c r="C290" i="8"/>
  <c r="F162" i="8" l="1"/>
  <c r="F161" i="8"/>
  <c r="F184" i="8"/>
  <c r="F180" i="8"/>
  <c r="F26" i="9"/>
  <c r="F25" i="9"/>
  <c r="F23" i="9"/>
  <c r="F21" i="9"/>
  <c r="F19" i="9"/>
  <c r="F17" i="9"/>
  <c r="F233" i="9"/>
  <c r="F232" i="9"/>
  <c r="F230" i="9"/>
  <c r="F228" i="9"/>
  <c r="F356" i="9"/>
  <c r="F355" i="9"/>
  <c r="F353" i="9"/>
  <c r="F351" i="9"/>
  <c r="F157" i="10"/>
  <c r="F153" i="10"/>
  <c r="F185" i="11"/>
  <c r="F184" i="11"/>
  <c r="F182" i="11"/>
  <c r="F180" i="11"/>
  <c r="F99" i="8"/>
  <c r="G104" i="8"/>
  <c r="G102" i="8"/>
  <c r="G99" i="8"/>
  <c r="G97" i="8"/>
  <c r="G95" i="8"/>
  <c r="G93" i="8"/>
  <c r="G105" i="8"/>
  <c r="G98" i="8"/>
  <c r="G103" i="8"/>
  <c r="G101" i="8"/>
  <c r="G96" i="8"/>
  <c r="G94" i="8"/>
  <c r="F79" i="8"/>
  <c r="F102" i="8"/>
  <c r="F104" i="8"/>
  <c r="G130" i="8"/>
  <c r="G133" i="8"/>
  <c r="G135" i="8"/>
  <c r="F205" i="8"/>
  <c r="F251" i="9"/>
  <c r="F253" i="9"/>
  <c r="F255" i="9"/>
  <c r="F330" i="9"/>
  <c r="F332" i="9"/>
  <c r="F334" i="9"/>
  <c r="F159" i="11"/>
  <c r="F161" i="11"/>
  <c r="F163" i="11"/>
  <c r="F54" i="8"/>
  <c r="F56" i="8"/>
  <c r="F59" i="8"/>
  <c r="F61" i="8"/>
  <c r="F63" i="8"/>
  <c r="F81" i="8"/>
  <c r="G124" i="8"/>
  <c r="G125" i="8"/>
  <c r="G126" i="8"/>
  <c r="G127" i="8"/>
  <c r="G128" i="8"/>
  <c r="G131" i="8"/>
  <c r="G132" i="8"/>
  <c r="G134" i="8"/>
  <c r="G162" i="8"/>
  <c r="G161" i="8"/>
  <c r="G160" i="8"/>
  <c r="G156" i="8"/>
  <c r="G157" i="8"/>
  <c r="G158" i="8"/>
  <c r="G159" i="8"/>
  <c r="F214" i="8"/>
  <c r="F212" i="8"/>
  <c r="F210" i="8"/>
  <c r="F206" i="8"/>
  <c r="F204" i="8"/>
  <c r="F202" i="8"/>
  <c r="F200" i="8"/>
  <c r="F198" i="8"/>
  <c r="F196" i="8"/>
  <c r="F194" i="8"/>
  <c r="F211" i="8"/>
  <c r="F53" i="8"/>
  <c r="F55" i="8"/>
  <c r="F57" i="8"/>
  <c r="F60" i="8"/>
  <c r="F62" i="8"/>
  <c r="F78" i="8"/>
  <c r="F80" i="8"/>
  <c r="F94" i="8"/>
  <c r="F96" i="8"/>
  <c r="F98" i="8"/>
  <c r="F101" i="8"/>
  <c r="F103" i="8"/>
  <c r="F130" i="8"/>
  <c r="F131" i="8"/>
  <c r="F132" i="8"/>
  <c r="F133" i="8"/>
  <c r="F134" i="8"/>
  <c r="F135" i="8"/>
  <c r="F156" i="8"/>
  <c r="F157" i="8"/>
  <c r="F158" i="8"/>
  <c r="F159" i="8"/>
  <c r="F160" i="8"/>
  <c r="F187" i="8"/>
  <c r="F185" i="8"/>
  <c r="F183" i="8"/>
  <c r="F181" i="8"/>
  <c r="F178" i="8"/>
  <c r="F175" i="8"/>
  <c r="F179" i="8" s="1"/>
  <c r="F182" i="8"/>
  <c r="F186" i="8"/>
  <c r="F195" i="8"/>
  <c r="F199" i="8"/>
  <c r="F203" i="8"/>
  <c r="F209" i="8"/>
  <c r="F213" i="8"/>
  <c r="F229" i="9"/>
  <c r="F231" i="9"/>
  <c r="F250" i="9"/>
  <c r="F252" i="9"/>
  <c r="F329" i="9"/>
  <c r="F331" i="9"/>
  <c r="F352" i="9"/>
  <c r="F354" i="9"/>
  <c r="F158" i="10"/>
  <c r="F156" i="10"/>
  <c r="F154" i="10"/>
  <c r="F151" i="10"/>
  <c r="F149" i="10"/>
  <c r="F155" i="10"/>
  <c r="F159" i="10"/>
  <c r="F158" i="11"/>
  <c r="F160" i="11"/>
  <c r="F181" i="11"/>
  <c r="F183"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152" i="10" l="1"/>
  <c r="G129" i="8"/>
  <c r="F208" i="8"/>
  <c r="F207" i="8"/>
  <c r="F100" i="8"/>
  <c r="F58" i="8"/>
  <c r="G100" i="8"/>
</calcChain>
</file>

<file path=xl/sharedStrings.xml><?xml version="1.0" encoding="utf-8"?>
<sst xmlns="http://schemas.openxmlformats.org/spreadsheetml/2006/main" count="2472" uniqueCount="1813">
  <si>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</si>
  <si>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</si>
  <si>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</si>
  <si>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</si>
  <si>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</si>
  <si>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</si>
  <si>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</si>
  <si>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</si>
  <si>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</si>
  <si>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</si>
  <si>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</si>
  <si>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</si>
  <si>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</si>
  <si>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</si>
  <si>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</si>
  <si>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</si>
  <si>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</si>
  <si>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</si>
  <si>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</si>
  <si>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</si>
  <si>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</si>
  <si>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</si>
  <si>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</si>
  <si>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</si>
  <si>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</si>
  <si>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</si>
  <si>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</si>
  <si>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</si>
  <si>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</si>
  <si>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</si>
  <si>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</si>
  <si>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</si>
  <si>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</si>
  <si>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</si>
  <si>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</si>
  <si>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</si>
  <si>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</si>
  <si>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</si>
  <si>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</si>
  <si>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</si>
  <si>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</si>
  <si>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</si>
  <si>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</si>
  <si>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</si>
  <si>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</si>
  <si>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</si>
  <si>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</si>
  <si>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</si>
  <si>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</si>
  <si>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</si>
  <si>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</si>
  <si>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</si>
  <si>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</si>
  <si>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</si>
  <si>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</si>
  <si>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</si>
  <si>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</si>
  <si>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</si>
  <si>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</si>
  <si>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</si>
  <si>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</si>
  <si>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</si>
  <si>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</si>
  <si>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</si>
  <si>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</si>
  <si>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</si>
  <si>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</si>
  <si>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</si>
  <si>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</si>
  <si>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</si>
  <si>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</si>
  <si>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</si>
  <si>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</si>
  <si>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</si>
  <si>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</si>
  <si>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</si>
  <si>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</si>
  <si>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</si>
  <si>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</si>
  <si>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</si>
  <si>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</si>
  <si>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</si>
  <si>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</si>
  <si>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</si>
  <si>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</si>
  <si>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</si>
  <si>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</si>
  <si>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</si>
  <si>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</si>
  <si>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</si>
  <si>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</si>
  <si>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</si>
  <si>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</si>
  <si>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</si>
  <si>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</si>
  <si>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</si>
  <si>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</si>
  <si>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</si>
  <si>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</si>
  <si>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</si>
  <si>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</si>
  <si>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</si>
  <si>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</si>
  <si>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</si>
  <si>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</si>
  <si>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</si>
  <si>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</si>
  <si>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</si>
  <si>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</si>
  <si>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</si>
  <si>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</si>
  <si>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</si>
  <si>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</si>
  <si>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</si>
  <si>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</si>
  <si>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</si>
  <si>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</si>
  <si>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</si>
  <si>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</si>
  <si>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</si>
  <si>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</si>
  <si>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</si>
  <si>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</si>
  <si>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</si>
  <si>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</si>
  <si>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</si>
  <si>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</si>
  <si>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</si>
  <si>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</si>
  <si>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</si>
  <si>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</si>
  <si>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</si>
  <si>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</si>
  <si>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</si>
  <si>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</si>
  <si>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</si>
  <si>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</si>
  <si>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</si>
  <si>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</si>
  <si>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</si>
  <si>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</si>
  <si>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</si>
  <si>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</si>
  <si>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</si>
  <si>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</si>
  <si>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</si>
  <si>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</si>
  <si>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</si>
  <si>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</si>
  <si>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</si>
  <si>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</si>
  <si>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</si>
  <si>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</si>
  <si>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</si>
  <si>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</si>
  <si>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</si>
  <si>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</si>
  <si>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</si>
  <si>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</si>
  <si>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</si>
  <si>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</si>
  <si>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</si>
  <si>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</si>
  <si>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</si>
  <si>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</si>
  <si>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</si>
  <si>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</si>
  <si>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</si>
  <si>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</si>
  <si>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</si>
  <si>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</si>
  <si>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</si>
  <si>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</si>
  <si>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</si>
  <si>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</si>
  <si>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</si>
  <si>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</si>
  <si>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</si>
  <si>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</si>
  <si>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</si>
  <si>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</si>
  <si>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</si>
  <si>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</si>
  <si>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</si>
  <si>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</si>
  <si>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</si>
  <si>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</si>
  <si>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</si>
  <si>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</si>
  <si>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</si>
  <si>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</si>
  <si>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</si>
  <si>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</si>
  <si>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</si>
  <si>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</si>
  <si>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</si>
  <si>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</si>
  <si>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</si>
  <si>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</si>
  <si>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</si>
  <si>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</si>
  <si>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</si>
  <si>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</si>
  <si>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</si>
  <si>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</si>
  <si>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</si>
  <si>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</si>
  <si>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</si>
  <si>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</si>
  <si>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</si>
  <si>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</si>
  <si>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</si>
  <si>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</si>
  <si>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</si>
  <si>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</si>
  <si>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</si>
  <si>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</si>
  <si>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</si>
  <si>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</si>
  <si>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</si>
  <si>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</si>
  <si>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</si>
  <si>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</si>
  <si>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</si>
  <si>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</si>
  <si>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</si>
  <si>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</si>
  <si>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</si>
  <si>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</si>
  <si>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</si>
  <si>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</si>
  <si>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</si>
  <si>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</si>
  <si>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</si>
  <si>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</si>
  <si>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</si>
  <si>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</si>
  <si>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</si>
  <si>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</si>
  <si>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</si>
  <si>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</si>
  <si>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</si>
  <si>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</si>
  <si>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</si>
  <si>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</si>
  <si>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</si>
  <si>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</si>
  <si>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</si>
  <si>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</si>
  <si>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</si>
  <si>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</si>
  <si>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</si>
  <si>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</si>
  <si>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</si>
  <si>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</si>
  <si>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</si>
  <si>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</si>
  <si>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</si>
  <si>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</si>
  <si>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</si>
  <si>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</si>
  <si>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</si>
  <si>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</si>
  <si>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</si>
  <si>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</si>
  <si>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</si>
  <si>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</si>
  <si>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</si>
  <si>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</si>
  <si>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</si>
  <si>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</si>
  <si>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</si>
  <si>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</si>
  <si>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</si>
  <si>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</si>
  <si>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</si>
  <si>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</si>
  <si>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</si>
  <si>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</si>
  <si>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</si>
  <si>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</si>
  <si>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</si>
  <si>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</si>
  <si>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</si>
  <si>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</si>
  <si>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</si>
  <si>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</si>
  <si>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</si>
  <si>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</si>
  <si>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</si>
  <si>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</si>
  <si>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</si>
  <si>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</si>
  <si>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</si>
  <si>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</si>
  <si>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</si>
  <si>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</si>
  <si>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</si>
  <si>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</si>
  <si>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</si>
  <si>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</si>
  <si>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</si>
  <si>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</si>
  <si>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</si>
  <si>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</si>
  <si>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</si>
  <si>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</si>
  <si>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</si>
  <si>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</si>
  <si>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</si>
  <si>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</si>
  <si>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</si>
  <si>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</si>
  <si>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</si>
  <si>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</si>
  <si>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</si>
  <si>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</si>
  <si>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</si>
  <si>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</si>
  <si>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</si>
  <si>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</si>
  <si>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</si>
  <si>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</si>
  <si>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</si>
  <si>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</si>
  <si>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</si>
  <si>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</si>
  <si>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</si>
  <si>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</si>
  <si>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</si>
  <si>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</si>
  <si>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</si>
  <si>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</si>
  <si>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</si>
  <si>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</si>
  <si>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</si>
  <si>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</si>
  <si>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</si>
  <si>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</si>
  <si>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</si>
  <si>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</si>
  <si>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</si>
  <si>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</si>
  <si>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</si>
  <si>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</si>
  <si>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</si>
  <si>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</si>
  <si>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</si>
  <si>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</si>
  <si>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</si>
  <si>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</si>
  <si>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</si>
  <si>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</si>
  <si>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</si>
  <si>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</si>
  <si>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</si>
  <si>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</si>
  <si>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</si>
  <si>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</si>
  <si>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</si>
  <si>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</si>
  <si>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</si>
  <si>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</si>
  <si>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</si>
  <si>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</si>
  <si>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</si>
  <si>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</si>
  <si>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</si>
  <si>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</si>
  <si>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</si>
  <si>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</si>
  <si>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</si>
  <si>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</si>
  <si>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</si>
  <si>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</si>
  <si>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</si>
  <si>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</si>
  <si>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</si>
  <si>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</si>
  <si>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</si>
  <si>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</si>
  <si>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</si>
  <si>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</si>
  <si>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</si>
  <si>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</si>
  <si>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</si>
  <si>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</si>
  <si>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</si>
  <si>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</si>
  <si>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</si>
  <si>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</si>
  <si>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</si>
  <si>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</si>
  <si>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</si>
  <si>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</si>
  <si>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</si>
  <si>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</si>
  <si>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</si>
  <si>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</si>
  <si>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</si>
  <si>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</si>
  <si>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</si>
  <si>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</si>
  <si>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</si>
  <si>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</si>
  <si>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</si>
  <si>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</si>
  <si>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</si>
  <si>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</si>
  <si>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</si>
  <si>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</si>
  <si>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</si>
  <si>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</si>
  <si>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</si>
  <si>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</si>
  <si>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</si>
  <si>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</si>
  <si>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</si>
  <si>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</si>
  <si>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</si>
  <si>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</si>
  <si>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</si>
  <si>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</si>
  <si>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</si>
  <si>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</si>
  <si>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</si>
  <si>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</si>
  <si>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</si>
  <si>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</si>
  <si>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</si>
  <si>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</si>
  <si>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</si>
  <si>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</si>
  <si>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</si>
  <si>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</si>
  <si>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</si>
  <si>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</si>
  <si>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</si>
  <si>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</si>
  <si>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</si>
  <si>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</si>
  <si>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</si>
  <si>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</si>
  <si>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</si>
  <si>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</si>
  <si>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</si>
  <si>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</si>
  <si>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</si>
  <si>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</si>
  <si>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</si>
  <si>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</si>
  <si>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</si>
  <si>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</si>
  <si>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</si>
  <si>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</si>
  <si>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</si>
  <si>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</si>
  <si>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</si>
  <si>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</si>
  <si>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</si>
  <si>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</si>
  <si>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</si>
  <si>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</si>
  <si>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</si>
  <si>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</si>
  <si>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</si>
  <si>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</si>
  <si>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</si>
  <si>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</si>
  <si>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</si>
  <si>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</si>
  <si>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</si>
  <si>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</si>
  <si>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</si>
  <si>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</si>
  <si>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</si>
  <si>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</si>
  <si>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</si>
  <si>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</si>
  <si>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</si>
  <si>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</si>
  <si>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</si>
  <si>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</si>
  <si>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</si>
  <si>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</si>
  <si>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</si>
  <si>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</si>
  <si>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</si>
  <si>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</si>
  <si>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</si>
  <si>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</si>
  <si>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</si>
  <si>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</si>
  <si>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</si>
  <si>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</si>
  <si>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</si>
  <si>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</si>
  <si>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</si>
  <si>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</si>
  <si>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</si>
  <si>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</si>
  <si>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</si>
  <si>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</si>
  <si>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</si>
  <si>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</si>
  <si>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</si>
  <si>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</si>
  <si>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</si>
  <si>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</si>
  <si>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</si>
  <si>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</si>
  <si>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</si>
  <si>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</si>
  <si>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</si>
  <si>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</si>
  <si>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</si>
  <si>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</si>
  <si>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</si>
  <si>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</si>
  <si>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</si>
  <si>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</si>
  <si>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</si>
  <si>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</si>
  <si>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</si>
  <si>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</si>
  <si>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</si>
  <si>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</si>
  <si>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</si>
  <si>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</si>
  <si>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</si>
  <si>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</si>
  <si>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</si>
  <si>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</si>
  <si>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</si>
  <si>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</si>
  <si>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</si>
  <si>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</si>
  <si>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</si>
  <si>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</si>
  <si>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</si>
  <si>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</si>
  <si>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</si>
  <si>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</si>
  <si>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</si>
  <si>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</si>
  <si>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</si>
  <si>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</si>
  <si>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</si>
  <si>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</si>
  <si>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</si>
  <si>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</si>
  <si>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</si>
  <si>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</si>
  <si>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</si>
  <si>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</si>
  <si>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</si>
  <si>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</si>
  <si>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</si>
  <si>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</si>
  <si>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</si>
  <si>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</si>
  <si>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</si>
  <si>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</si>
  <si>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</si>
  <si>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</si>
  <si>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</si>
  <si>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</si>
  <si>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</si>
  <si>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</si>
  <si>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</si>
  <si>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</si>
  <si>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</si>
  <si>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</si>
  <si>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</si>
  <si>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</si>
  <si>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</si>
  <si>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</si>
  <si>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</si>
  <si>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</si>
  <si>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</si>
  <si>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</si>
  <si>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</si>
  <si>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</si>
  <si>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</si>
  <si>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</si>
  <si>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</si>
  <si>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</si>
  <si>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</si>
  <si>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</si>
  <si>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</si>
  <si>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</si>
  <si>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</si>
  <si>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</si>
  <si>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</si>
  <si>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</si>
  <si>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</si>
  <si>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</si>
  <si>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</si>
  <si>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</si>
  <si>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</si>
  <si>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</si>
  <si>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</si>
  <si>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</si>
  <si>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</si>
  <si>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</si>
  <si>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</si>
  <si>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</si>
  <si>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</si>
  <si>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</si>
  <si>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</si>
  <si>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</si>
  <si>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</si>
  <si>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</si>
  <si>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</si>
  <si>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</si>
  <si>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</si>
  <si>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</si>
  <si>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</si>
  <si>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</si>
  <si>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</si>
  <si>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</si>
  <si>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</si>
  <si>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</si>
  <si>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</si>
  <si>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</si>
  <si>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</si>
  <si>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</si>
  <si>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</si>
  <si>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</si>
  <si>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</si>
  <si>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</si>
  <si>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</si>
  <si>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</si>
  <si>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</si>
  <si>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</si>
  <si>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</si>
  <si>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</si>
  <si>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</si>
  <si>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</si>
  <si>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</si>
  <si>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</si>
  <si>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</si>
  <si>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</si>
  <si>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</si>
  <si>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</si>
  <si>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</si>
  <si>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</si>
  <si>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</si>
  <si>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</si>
  <si>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</si>
  <si>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</si>
  <si>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</si>
  <si>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</si>
  <si>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</si>
  <si>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</si>
  <si>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</si>
  <si>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</si>
  <si>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</si>
  <si>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</si>
  <si>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</si>
  <si>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</si>
  <si>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</si>
  <si>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</si>
  <si>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</si>
  <si>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</si>
  <si>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</si>
  <si>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</si>
  <si>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</si>
  <si>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</si>
  <si>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</si>
  <si>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</si>
  <si>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</si>
  <si>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</si>
  <si>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</si>
  <si>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</si>
  <si>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</si>
  <si>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</si>
  <si>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</si>
  <si>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</si>
  <si>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</si>
  <si>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</si>
  <si>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</si>
  <si>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</si>
  <si>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</si>
  <si>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</si>
  <si>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</si>
  <si>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</si>
  <si>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</si>
  <si>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</si>
  <si>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</si>
  <si>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</si>
  <si>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</si>
  <si>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</si>
  <si>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</si>
  <si>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</si>
  <si>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</si>
  <si>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</si>
  <si>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</si>
  <si>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</si>
  <si>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</si>
  <si>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</si>
  <si>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</si>
  <si>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</si>
  <si>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</si>
  <si>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</si>
  <si>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</si>
  <si>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</si>
  <si>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</si>
  <si>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</si>
  <si>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</si>
  <si>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</si>
  <si>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</si>
  <si>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</si>
  <si>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</si>
  <si>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</si>
  <si>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</si>
  <si>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</si>
  <si>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</si>
  <si>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</si>
  <si>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</si>
  <si>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</si>
  <si>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</si>
  <si>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</si>
  <si>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</si>
  <si>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</si>
  <si>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</si>
  <si>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</si>
  <si>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</si>
  <si>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</si>
  <si>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</si>
  <si>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</si>
  <si>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</si>
  <si>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</si>
  <si>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</si>
  <si>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</si>
  <si>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</si>
  <si>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</si>
  <si>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</si>
  <si>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</si>
  <si>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</si>
  <si>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</si>
  <si>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</si>
  <si>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</si>
  <si>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</si>
  <si>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</si>
  <si>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</si>
  <si>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</si>
  <si>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</si>
  <si>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</si>
  <si>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</si>
  <si>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</si>
  <si>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</si>
  <si>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</si>
  <si>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</si>
  <si>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</si>
  <si>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</si>
  <si>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</si>
  <si>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</si>
  <si>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</si>
  <si>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</si>
  <si>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</si>
  <si>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</si>
  <si>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</si>
  <si>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</si>
  <si>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</si>
  <si>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</si>
  <si>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</si>
  <si>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</si>
  <si>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</si>
  <si>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</si>
  <si>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</si>
  <si>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</si>
  <si>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</si>
  <si>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</si>
  <si>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</si>
  <si>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</si>
  <si>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</si>
  <si>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</si>
  <si>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</si>
  <si>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</si>
  <si>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</si>
  <si>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</si>
  <si>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</si>
  <si>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</si>
  <si>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</si>
  <si>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</si>
  <si>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</si>
  <si>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</si>
  <si>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</si>
  <si>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</si>
  <si>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</si>
  <si>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</si>
  <si>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</si>
  <si>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</si>
  <si>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</si>
  <si>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</si>
  <si>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</si>
  <si>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</si>
  <si>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</si>
  <si>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</si>
  <si>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</si>
  <si>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</si>
  <si>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</si>
  <si>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</si>
  <si>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</si>
  <si>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</si>
  <si>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</si>
  <si>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</si>
  <si>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</si>
  <si>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</si>
  <si>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</si>
  <si>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</si>
  <si>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</si>
  <si>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</si>
  <si>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</si>
  <si>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</si>
  <si>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</si>
  <si>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</si>
  <si>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</si>
  <si>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</si>
  <si>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</si>
  <si>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</si>
  <si>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</si>
  <si>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</si>
  <si>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</si>
  <si>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</si>
  <si>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</si>
  <si>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</si>
  <si>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</si>
  <si>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</si>
  <si>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</si>
  <si>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</si>
  <si>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</si>
  <si>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</si>
  <si>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</si>
  <si>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</si>
  <si>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</si>
  <si>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</si>
  <si>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</si>
  <si>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</si>
  <si>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</si>
  <si>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</si>
  <si>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</si>
  <si>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</si>
  <si>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</si>
  <si>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</si>
  <si>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</si>
  <si>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</si>
  <si>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</si>
  <si>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</si>
  <si>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</si>
  <si>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</si>
  <si>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</si>
  <si>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</si>
  <si>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</si>
  <si>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</si>
  <si>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</si>
  <si>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</si>
  <si>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</si>
  <si>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</si>
  <si>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</si>
  <si>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</si>
  <si>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</si>
  <si>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</si>
  <si>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</si>
  <si>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</si>
  <si>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</si>
  <si>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</si>
  <si>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</si>
  <si>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</si>
  <si>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</si>
  <si>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</si>
  <si>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</si>
  <si>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</si>
  <si>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</si>
  <si>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</si>
  <si>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</si>
  <si>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</si>
  <si>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</si>
  <si>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</si>
  <si>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</si>
  <si>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</si>
  <si>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</si>
  <si>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</si>
  <si>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</si>
  <si>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</si>
  <si>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</si>
  <si>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</si>
  <si>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</si>
  <si>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</si>
  <si>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</si>
  <si>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</si>
  <si>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</si>
  <si>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</si>
  <si>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</si>
  <si>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</si>
  <si>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</si>
  <si>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</si>
  <si>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</si>
  <si>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</si>
  <si>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</si>
  <si>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</si>
  <si>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</si>
  <si>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</si>
  <si>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</si>
  <si>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</si>
  <si>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</si>
  <si>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</si>
  <si>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</si>
  <si>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</si>
  <si>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</si>
  <si>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</si>
  <si>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</si>
  <si>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</si>
  <si>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</si>
  <si>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</si>
  <si>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</si>
  <si>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</si>
  <si>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</si>
  <si>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</si>
  <si>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</si>
  <si>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</si>
  <si>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</si>
  <si>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</si>
  <si>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</si>
  <si>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</si>
  <si>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</si>
  <si>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</si>
  <si>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</si>
  <si>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</si>
  <si>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</si>
  <si>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</si>
  <si>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</si>
  <si>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</si>
  <si>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</si>
  <si>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</si>
  <si>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</si>
  <si>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</si>
  <si>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</si>
  <si>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</si>
  <si>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</si>
  <si>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</si>
  <si>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</si>
  <si>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</si>
  <si>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</si>
  <si>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</si>
  <si>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</si>
  <si>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</si>
  <si>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</si>
  <si>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</si>
  <si>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</si>
  <si>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</si>
  <si>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</si>
  <si>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</si>
  <si>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</si>
  <si>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</si>
  <si>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</si>
  <si>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</si>
  <si>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</si>
  <si>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</si>
  <si>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</si>
  <si>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</si>
  <si>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</si>
  <si>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</si>
  <si>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</si>
  <si>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</si>
  <si>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</si>
  <si>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</si>
  <si>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</si>
  <si>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</si>
  <si>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</si>
  <si>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</si>
  <si>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</si>
  <si>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</si>
  <si>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</si>
  <si>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</si>
  <si>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</si>
  <si>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</si>
  <si>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</si>
  <si>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</si>
  <si>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</si>
  <si>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</si>
  <si>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</si>
  <si>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</si>
  <si>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</si>
  <si>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</si>
  <si>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</si>
  <si>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</si>
  <si>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</si>
  <si>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</si>
  <si>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</si>
  <si>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</si>
  <si>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</si>
  <si>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</si>
  <si>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</si>
  <si>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</si>
  <si>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</si>
  <si>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</si>
  <si>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</si>
  <si>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</si>
  <si>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</si>
  <si>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</si>
  <si>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</si>
  <si>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</si>
  <si>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</si>
  <si>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</si>
  <si>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</si>
  <si>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</si>
  <si>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</si>
  <si>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</si>
  <si>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</si>
  <si>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</si>
  <si>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</si>
  <si>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</si>
  <si>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</si>
  <si>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</si>
  <si>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</si>
  <si>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</si>
  <si>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</si>
  <si>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</si>
  <si>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</si>
  <si>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</si>
  <si>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</si>
  <si>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</si>
  <si>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</si>
  <si>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</si>
  <si>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</si>
  <si>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</si>
  <si>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</si>
  <si>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</si>
  <si>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</si>
  <si>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</si>
  <si>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</si>
  <si>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</si>
  <si>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</si>
  <si>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</si>
  <si>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</si>
  <si>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</si>
  <si>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</si>
  <si>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</si>
  <si>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</si>
  <si>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</si>
  <si>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</si>
  <si>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</si>
  <si>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</si>
  <si>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</si>
  <si>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</si>
  <si>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</si>
  <si>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</si>
  <si>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</si>
  <si>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</si>
  <si>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</si>
  <si>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</si>
  <si>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</si>
  <si>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</si>
  <si>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</si>
  <si>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</si>
  <si>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</si>
  <si>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</si>
  <si>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</si>
  <si>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</si>
  <si>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</si>
  <si>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</si>
  <si>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</si>
  <si>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</si>
  <si>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</si>
  <si>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</si>
  <si>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</si>
  <si>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</si>
  <si>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</si>
  <si>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</si>
  <si>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</si>
  <si>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</si>
  <si>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</si>
  <si>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</si>
  <si>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</si>
  <si>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</si>
  <si>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</si>
  <si>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</si>
  <si>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</si>
  <si>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</si>
  <si>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</si>
  <si>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</si>
  <si>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</si>
  <si>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</si>
  <si>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</si>
  <si>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</si>
  <si>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</si>
  <si>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</si>
  <si>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</si>
  <si>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</si>
  <si>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</si>
  <si>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</si>
  <si>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</si>
  <si>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</si>
  <si>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</si>
  <si>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</si>
  <si>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</si>
  <si>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</si>
  <si>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</si>
  <si>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</si>
  <si>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</si>
  <si>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</si>
  <si>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</si>
  <si>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</si>
  <si>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</si>
  <si>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</si>
  <si>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</si>
  <si>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</si>
  <si>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</si>
  <si>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</si>
  <si>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</si>
  <si>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</si>
  <si>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</si>
  <si>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</si>
  <si>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</si>
  <si>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</si>
  <si>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</si>
  <si>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</si>
  <si>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</si>
  <si>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</si>
  <si>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</si>
  <si>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</si>
  <si>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</si>
  <si>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</si>
  <si>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</si>
  <si>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</si>
  <si>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</si>
  <si>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</si>
  <si>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</si>
  <si>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</si>
  <si>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</si>
  <si>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</si>
  <si>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</si>
  <si>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</si>
  <si>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</si>
  <si>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</si>
  <si>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</si>
  <si>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</si>
  <si>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</si>
  <si>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</si>
  <si>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</si>
  <si>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</si>
  <si>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</si>
  <si>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</si>
  <si>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</si>
  <si>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</si>
  <si>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</si>
  <si>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</si>
  <si>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</si>
  <si>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</si>
  <si>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</si>
  <si>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</si>
  <si>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</si>
  <si>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</si>
  <si>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</si>
  <si>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</si>
  <si>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</si>
  <si>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</si>
  <si>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</si>
  <si>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</si>
  <si>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</si>
  <si>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</si>
  <si>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</si>
  <si>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</si>
  <si>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</si>
  <si>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</si>
  <si>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</si>
  <si>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</si>
  <si>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</si>
  <si>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</si>
  <si>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</si>
  <si>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</si>
  <si>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</si>
  <si>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</si>
  <si>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</si>
  <si>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</si>
  <si>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</si>
  <si>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</si>
  <si>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</si>
  <si>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</si>
  <si>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</si>
  <si>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</si>
  <si>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</si>
  <si>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</si>
  <si>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</si>
  <si>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</si>
  <si>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</si>
  <si>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</si>
  <si>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</si>
  <si>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</si>
  <si>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</si>
  <si>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</si>
  <si>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</si>
  <si>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</si>
  <si>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</si>
  <si>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</si>
  <si>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</si>
  <si>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</si>
  <si>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</si>
  <si>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</si>
  <si>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</si>
  <si>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</si>
  <si>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</si>
  <si>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</si>
  <si>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</si>
  <si>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</si>
  <si>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</si>
  <si>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</si>
  <si>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</si>
  <si>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</si>
  <si>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</si>
  <si>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</si>
  <si>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</si>
  <si>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</si>
  <si>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</si>
  <si>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</si>
  <si>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</si>
  <si>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</si>
  <si>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</si>
  <si>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</si>
  <si>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</si>
  <si>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</si>
  <si>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</si>
  <si>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</si>
  <si>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</si>
  <si>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</si>
  <si>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</si>
  <si>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</si>
  <si>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</si>
  <si>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</si>
  <si>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</si>
  <si>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</si>
  <si>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</si>
  <si>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</si>
  <si>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</si>
  <si>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</si>
  <si>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</si>
  <si>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</si>
  <si>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</si>
  <si>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</si>
  <si>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</si>
  <si>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</si>
  <si>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</si>
  <si>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</si>
  <si>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</si>
  <si>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</si>
  <si>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</si>
  <si>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</si>
  <si>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</si>
  <si>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</si>
  <si>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</si>
  <si>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</si>
  <si>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</si>
  <si>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</si>
  <si>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</si>
  <si>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</si>
  <si>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</si>
  <si>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</si>
  <si>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</si>
  <si>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</si>
  <si>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</si>
  <si>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</si>
  <si>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</si>
  <si>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</si>
  <si>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</si>
  <si>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</si>
  <si>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</si>
  <si>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</si>
  <si>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</si>
  <si>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</si>
  <si>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</si>
  <si>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</si>
  <si>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</si>
  <si>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</si>
  <si>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</si>
  <si>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</si>
  <si>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</si>
  <si>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</si>
  <si>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</si>
  <si>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</si>
  <si>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</si>
  <si>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</si>
  <si>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</si>
  <si>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</si>
  <si>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</si>
  <si>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</si>
  <si>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</si>
  <si>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</si>
  <si>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</si>
  <si>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</si>
  <si>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</si>
  <si>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</si>
  <si>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</si>
  <si>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</si>
  <si>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</si>
  <si>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</si>
  <si>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</si>
  <si>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</si>
  <si>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</si>
  <si>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</si>
  <si>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</si>
  <si>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</si>
  <si>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</si>
  <si>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</si>
  <si>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</si>
  <si>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</si>
  <si>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</si>
  <si>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</si>
  <si>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</si>
  <si>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</si>
  <si>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</si>
  <si>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</si>
  <si>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</si>
  <si>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</si>
  <si>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</si>
  <si>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</si>
  <si>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</si>
  <si>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</si>
  <si>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</si>
  <si>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</si>
  <si>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</si>
  <si>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</si>
  <si>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</si>
  <si>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</si>
  <si>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</si>
  <si>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</si>
  <si>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</si>
  <si>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</si>
  <si>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</si>
  <si>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</si>
  <si>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</si>
  <si>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</si>
  <si>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</si>
  <si>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</si>
  <si>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</si>
  <si>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</si>
  <si>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</si>
  <si>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</si>
  <si>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</si>
  <si>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</si>
  <si>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</si>
  <si>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</si>
  <si>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</si>
  <si>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</si>
  <si>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</si>
  <si>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</si>
  <si>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</si>
  <si>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</si>
  <si>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</si>
  <si>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</si>
  <si>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</si>
  <si>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</si>
  <si>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</si>
  <si>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</si>
  <si>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</si>
  <si>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</si>
  <si>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</si>
  <si>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</si>
  <si>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</si>
  <si>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</si>
  <si>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</si>
  <si>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</si>
  <si>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</si>
  <si>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</si>
  <si>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</si>
  <si>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</si>
  <si>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</si>
  <si>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</si>
  <si>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</si>
  <si>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</si>
  <si>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</si>
  <si>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</si>
  <si>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</si>
  <si>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</si>
  <si>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</si>
  <si>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</si>
  <si>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</si>
  <si>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</si>
  <si>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</si>
  <si>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</si>
  <si>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</si>
  <si>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</si>
  <si>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</si>
  <si>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</si>
  <si>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</si>
  <si>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</si>
  <si>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</si>
  <si>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</si>
  <si>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</si>
  <si>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</si>
  <si>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</si>
  <si>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</si>
  <si>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</si>
  <si>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</si>
  <si>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</si>
  <si>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</si>
  <si>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</si>
  <si>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</si>
  <si>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</si>
  <si>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</si>
  <si>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</si>
  <si>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</si>
  <si>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</si>
  <si>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</si>
  <si>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</si>
  <si>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</si>
  <si>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</si>
  <si>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</si>
  <si>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</si>
  <si>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</si>
  <si>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</si>
  <si>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</si>
  <si>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</si>
  <si>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</si>
  <si>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</si>
  <si>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</si>
  <si>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</si>
  <si>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</si>
  <si>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</si>
  <si>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</si>
  <si>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</si>
  <si>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</si>
  <si>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</si>
  <si>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</si>
  <si>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</si>
  <si>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</si>
  <si>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</si>
  <si>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</si>
  <si>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</si>
  <si>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</si>
  <si>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</si>
  <si>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</si>
  <si>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</si>
  <si>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</si>
  <si>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</si>
  <si>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</si>
  <si>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</si>
  <si>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</si>
  <si>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</si>
  <si>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</si>
  <si>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</si>
  <si>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</si>
  <si>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</si>
  <si>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</si>
  <si>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</si>
  <si>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</si>
  <si>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</si>
  <si>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</si>
  <si>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</si>
  <si>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</si>
  <si>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</si>
  <si>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</si>
  <si>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</si>
  <si>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</si>
  <si>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</si>
  <si>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</si>
  <si>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</si>
  <si>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</si>
  <si>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</si>
  <si>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</si>
  <si>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</si>
  <si>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</si>
  <si>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</si>
  <si>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</si>
  <si>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</si>
  <si>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</si>
  <si>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</si>
  <si>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</si>
  <si>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</si>
  <si>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</si>
  <si>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</si>
  <si>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</si>
  <si>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</si>
  <si>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</si>
  <si>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</si>
  <si>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</si>
  <si>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</si>
  <si>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</si>
  <si>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</si>
  <si>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</si>
  <si>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</si>
  <si>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</si>
  <si>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</si>
  <si>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</si>
  <si>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</si>
  <si>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</si>
  <si>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</si>
  <si>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</si>
  <si>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</si>
  <si>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</si>
  <si>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</si>
  <si>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</si>
  <si>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</si>
  <si>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</si>
  <si>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</si>
  <si>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</si>
  <si>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</si>
  <si>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</si>
  <si>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</si>
  <si>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</si>
  <si>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</si>
  <si>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</si>
  <si>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</si>
  <si>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</si>
  <si>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</si>
  <si>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</si>
  <si>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</si>
  <si>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</si>
  <si>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</si>
  <si>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</si>
  <si>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</si>
  <si>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</si>
  <si>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</si>
  <si>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</si>
  <si>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</si>
  <si>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</si>
  <si>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</si>
  <si>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</si>
  <si>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</si>
  <si>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</si>
  <si>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</si>
  <si>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</si>
  <si>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</si>
  <si>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</si>
  <si>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</si>
  <si>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</si>
  <si>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</si>
  <si>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</si>
  <si>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</si>
  <si>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</si>
  <si>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</si>
  <si>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</si>
  <si>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</si>
  <si>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</si>
  <si>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</si>
  <si>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</si>
  <si>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</si>
  <si>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</si>
  <si>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</si>
  <si>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</si>
  <si>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</si>
  <si>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</si>
  <si>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</si>
  <si>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</si>
  <si>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</si>
  <si>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</si>
  <si>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</si>
  <si>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</si>
  <si>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</si>
  <si>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</si>
  <si>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</si>
  <si>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</si>
  <si>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</si>
  <si>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</si>
  <si>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</si>
  <si>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</si>
  <si>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</si>
  <si>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</si>
  <si>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</si>
  <si>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</si>
  <si>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</si>
  <si>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</si>
  <si>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</si>
  <si>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</si>
  <si>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</si>
  <si>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</si>
  <si>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</si>
  <si>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</si>
  <si>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</si>
  <si>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</si>
  <si>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</si>
  <si>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</si>
  <si>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</si>
  <si>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</si>
  <si>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</si>
  <si>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</si>
  <si>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</si>
  <si>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</si>
  <si>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</si>
  <si>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</si>
  <si>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</si>
  <si>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</si>
  <si>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</si>
  <si>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</si>
  <si>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</si>
  <si>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</si>
  <si>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</si>
  <si>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</si>
  <si>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</si>
  <si>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</si>
  <si>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</si>
  <si>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</si>
  <si>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</si>
  <si>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</si>
  <si>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</si>
  <si>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</si>
  <si>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</si>
  <si>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</si>
  <si>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</si>
  <si>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</si>
  <si>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</si>
  <si>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</si>
  <si>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</si>
  <si>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</si>
  <si>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</si>
  <si>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</si>
  <si>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</si>
  <si>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</si>
  <si>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</si>
  <si>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</si>
  <si>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</si>
  <si>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</si>
  <si>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</si>
  <si>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</si>
  <si>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</si>
  <si>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</si>
  <si>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</si>
  <si>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</si>
  <si>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</si>
  <si>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</si>
  <si>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</si>
  <si>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</si>
  <si>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</si>
  <si>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</si>
  <si>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</si>
  <si>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</si>
  <si>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</si>
  <si>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</si>
  <si>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</si>
  <si>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</si>
  <si>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</si>
  <si>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</si>
  <si>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</si>
  <si>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</si>
  <si>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</si>
  <si>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</si>
  <si>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</si>
  <si>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</si>
  <si>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</si>
  <si>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</si>
  <si>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</si>
  <si>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</si>
  <si>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</si>
  <si>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</si>
  <si>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</si>
  <si>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</si>
  <si>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</si>
  <si>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</si>
  <si>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</si>
  <si>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</si>
  <si>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</si>
  <si>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</si>
  <si>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</si>
  <si>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</si>
  <si>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</si>
  <si>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</si>
  <si>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</si>
  <si>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</si>
  <si>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</si>
  <si>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</si>
  <si>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</si>
  <si>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</si>
  <si>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</si>
  <si>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</si>
  <si>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</si>
  <si>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</si>
  <si>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</si>
  <si>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</si>
  <si>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</si>
  <si>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</si>
  <si>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</si>
  <si>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</si>
  <si>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</si>
  <si>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</si>
  <si>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</si>
  <si>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</si>
  <si>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</si>
  <si>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</si>
  <si>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</si>
  <si>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</si>
  <si>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</si>
  <si>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</si>
  <si>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</si>
  <si>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</si>
  <si>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</si>
  <si>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</si>
  <si>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</si>
  <si>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</si>
  <si>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</si>
  <si>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</si>
  <si>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</si>
  <si>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</si>
  <si>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</si>
  <si>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</si>
  <si>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</si>
  <si>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LEAD MANAGER</t>
  </si>
  <si>
    <t>Coöperatieve Rabobank U.A.</t>
  </si>
  <si>
    <t>LISTING AGENT</t>
  </si>
  <si>
    <t>LEGAL ADVISOR</t>
  </si>
  <si>
    <t>NautaDutilh N.V.</t>
  </si>
  <si>
    <t>TAX ADVISOR</t>
  </si>
  <si>
    <t>PAYING AGENT</t>
  </si>
  <si>
    <t>Citibank N.A., London Branch</t>
  </si>
  <si>
    <t>SECURITY TRUSTEE</t>
  </si>
  <si>
    <t>Stichting Security Trustee Aegon Conditional Pass-Through Covered Bond Company</t>
  </si>
  <si>
    <t>CUSTODIAN</t>
  </si>
  <si>
    <t xml:space="preserve">ABN AMRO Bank N.V. </t>
  </si>
  <si>
    <t>SELLER COLLECTION ACCOUNT BANK</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</si>
  <si>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</si>
  <si>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</si>
  <si>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</si>
  <si>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</si>
  <si>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</si>
  <si>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</si>
  <si>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</si>
  <si>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</si>
  <si>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</si>
  <si>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</si>
  <si>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</si>
  <si>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</si>
  <si>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</si>
  <si>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</si>
  <si>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</si>
  <si>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</si>
  <si>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</si>
  <si>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</si>
  <si>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</si>
  <si>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</si>
  <si>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</si>
  <si>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</si>
  <si>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</si>
  <si>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</si>
  <si>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</si>
  <si>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</si>
  <si>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</si>
  <si>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</si>
  <si>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</si>
  <si>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</si>
  <si>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</si>
  <si>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</si>
  <si>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</si>
  <si>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</si>
  <si>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</si>
  <si>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</si>
  <si>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</si>
  <si>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</si>
  <si>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</si>
  <si>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</si>
  <si>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</si>
  <si>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</si>
  <si>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</si>
  <si>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</si>
  <si>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</si>
  <si>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</si>
  <si>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</si>
  <si>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</si>
  <si>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</si>
  <si>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</si>
  <si>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</si>
  <si>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</si>
  <si>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</si>
  <si>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</si>
  <si>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</si>
  <si>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</si>
  <si>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</si>
  <si>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</si>
  <si>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</si>
  <si>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</si>
  <si>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</si>
  <si>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</si>
  <si>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</si>
  <si>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</si>
  <si>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</si>
  <si>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</si>
  <si>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</si>
  <si>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</si>
  <si>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</si>
  <si>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</si>
  <si>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</si>
  <si>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</si>
  <si>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</si>
  <si>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</si>
  <si>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</si>
  <si>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</si>
  <si>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</si>
  <si>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</si>
  <si>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</si>
  <si>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</si>
  <si>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</si>
  <si>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</si>
  <si>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</si>
  <si>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</si>
  <si>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</si>
  <si>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</si>
  <si>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</si>
  <si>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</si>
  <si>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</si>
  <si>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</si>
  <si>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</si>
  <si>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</si>
  <si>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</si>
  <si>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</si>
  <si>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</si>
  <si>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</si>
  <si>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26/02/2021</t>
  </si>
  <si>
    <t>Cut-off Date: 01/02/2021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</si>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</sst>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65" fontId="0" fillId="0" borderId="0" xfId="0"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5"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34.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17.25" x14ac:dyDescent="0.25">
      <c r="A58" s="91" t="s">
        <v>1389</v>
      </c>
    </row>
    <row r="59" spans="1:1" ht="17.25" x14ac:dyDescent="0.25">
      <c r="A59" s="90" t="s">
        <v>1390</v>
      </c>
    </row>
    <row r="60" spans="1:1" ht="17.2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topLeftCell="A13" zoomScale="60" zoomScaleNormal="80" workbookViewId="0">
      <selection activeCell="C31" sqref="C31"/>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3" t="s">
        <v>1663</v>
      </c>
      <c r="F6" s="193"/>
      <c r="G6" s="193"/>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1805</v>
      </c>
      <c r="G9" s="7"/>
      <c r="H9" s="7"/>
      <c r="I9" s="7"/>
      <c r="J9" s="8"/>
    </row>
    <row r="10" spans="2:10" ht="21" x14ac:dyDescent="0.25">
      <c r="B10" s="6"/>
      <c r="C10" s="7"/>
      <c r="D10" s="7"/>
      <c r="E10" s="7"/>
      <c r="F10" s="12" t="s">
        <v>1806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6" t="s">
        <v>15</v>
      </c>
      <c r="E24" s="197" t="s">
        <v>16</v>
      </c>
      <c r="F24" s="197"/>
      <c r="G24" s="197"/>
      <c r="H24" s="197"/>
      <c r="I24" s="7"/>
      <c r="J24" s="8"/>
    </row>
    <row r="25" spans="2:10" x14ac:dyDescent="0.25">
      <c r="B25" s="6"/>
      <c r="C25" s="7"/>
      <c r="D25" s="7"/>
      <c r="E25" s="15"/>
      <c r="F25" s="15"/>
      <c r="G25" s="15"/>
      <c r="H25" s="7"/>
      <c r="I25" s="7"/>
      <c r="J25" s="8"/>
    </row>
    <row r="26" spans="2:10" x14ac:dyDescent="0.25">
      <c r="B26" s="6"/>
      <c r="C26" s="7"/>
      <c r="D26" s="196" t="s">
        <v>17</v>
      </c>
      <c r="E26" s="197"/>
      <c r="F26" s="197"/>
      <c r="G26" s="197"/>
      <c r="H26" s="197"/>
      <c r="I26" s="7"/>
      <c r="J26" s="8"/>
    </row>
    <row r="27" spans="2:10" x14ac:dyDescent="0.25">
      <c r="B27" s="6"/>
      <c r="C27" s="7"/>
      <c r="D27" s="16"/>
      <c r="E27" s="16"/>
      <c r="F27" s="16"/>
      <c r="G27" s="16"/>
      <c r="H27" s="16"/>
      <c r="I27" s="7"/>
      <c r="J27" s="8"/>
    </row>
    <row r="28" spans="2:10" x14ac:dyDescent="0.25">
      <c r="B28" s="6"/>
      <c r="C28" s="7"/>
      <c r="D28" s="196" t="s">
        <v>18</v>
      </c>
      <c r="E28" s="197" t="s">
        <v>16</v>
      </c>
      <c r="F28" s="197"/>
      <c r="G28" s="197"/>
      <c r="H28" s="197"/>
      <c r="I28" s="7"/>
      <c r="J28" s="8"/>
    </row>
    <row r="29" spans="2:10" x14ac:dyDescent="0.25">
      <c r="B29" s="6"/>
      <c r="C29" s="7"/>
      <c r="D29" s="16"/>
      <c r="E29" s="16"/>
      <c r="F29" s="16"/>
      <c r="G29" s="16"/>
      <c r="H29" s="16"/>
      <c r="I29" s="7"/>
      <c r="J29" s="8"/>
    </row>
    <row r="30" spans="2:10" x14ac:dyDescent="0.25">
      <c r="B30" s="6"/>
      <c r="C30" s="7"/>
      <c r="D30" s="196" t="s">
        <v>19</v>
      </c>
      <c r="E30" s="197" t="s">
        <v>16</v>
      </c>
      <c r="F30" s="197"/>
      <c r="G30" s="197"/>
      <c r="H30" s="197"/>
      <c r="I30" s="7"/>
      <c r="J30" s="8"/>
    </row>
    <row r="31" spans="2:10" x14ac:dyDescent="0.25">
      <c r="B31" s="6"/>
      <c r="C31" s="7"/>
      <c r="D31" s="16"/>
      <c r="E31" s="16"/>
      <c r="F31" s="16"/>
      <c r="G31" s="16"/>
      <c r="H31" s="16"/>
      <c r="I31" s="7"/>
      <c r="J31" s="8"/>
    </row>
    <row r="32" spans="2:10" x14ac:dyDescent="0.25">
      <c r="B32" s="6"/>
      <c r="C32" s="7"/>
      <c r="D32" s="196" t="s">
        <v>20</v>
      </c>
      <c r="E32" s="197" t="s">
        <v>16</v>
      </c>
      <c r="F32" s="197"/>
      <c r="G32" s="197"/>
      <c r="H32" s="197"/>
      <c r="I32" s="7"/>
      <c r="J32" s="8"/>
    </row>
    <row r="33" spans="2:10" x14ac:dyDescent="0.25">
      <c r="B33" s="6"/>
      <c r="C33" s="7"/>
      <c r="D33" s="15"/>
      <c r="E33" s="15"/>
      <c r="F33" s="15"/>
      <c r="G33" s="15"/>
      <c r="H33" s="15"/>
      <c r="I33" s="7"/>
      <c r="J33" s="8"/>
    </row>
    <row r="34" spans="2:10" x14ac:dyDescent="0.25">
      <c r="B34" s="6"/>
      <c r="C34" s="7"/>
      <c r="D34" s="196" t="s">
        <v>21</v>
      </c>
      <c r="E34" s="197" t="s">
        <v>16</v>
      </c>
      <c r="F34" s="197"/>
      <c r="G34" s="197"/>
      <c r="H34" s="197"/>
      <c r="I34" s="7"/>
      <c r="J34" s="8"/>
    </row>
    <row r="35" spans="2:10" x14ac:dyDescent="0.25">
      <c r="B35" s="6"/>
      <c r="C35" s="7"/>
      <c r="D35" s="7"/>
      <c r="E35" s="7"/>
      <c r="F35" s="7"/>
      <c r="G35" s="7"/>
      <c r="H35" s="7"/>
      <c r="I35" s="7"/>
      <c r="J35" s="8"/>
    </row>
    <row r="36" spans="2:10" x14ac:dyDescent="0.25">
      <c r="B36" s="6"/>
      <c r="C36" s="7"/>
      <c r="D36" s="194" t="s">
        <v>22</v>
      </c>
      <c r="E36" s="195"/>
      <c r="F36" s="195"/>
      <c r="G36" s="195"/>
      <c r="H36" s="195"/>
      <c r="I36" s="7"/>
      <c r="J36" s="8"/>
    </row>
    <row r="37" spans="2:10" x14ac:dyDescent="0.25">
      <c r="B37" s="6"/>
      <c r="C37" s="7"/>
      <c r="D37" s="7"/>
      <c r="E37" s="7"/>
      <c r="F37" s="14"/>
      <c r="G37" s="7"/>
      <c r="H37" s="7"/>
      <c r="I37" s="7"/>
      <c r="J37" s="8"/>
    </row>
    <row r="38" spans="2:10" x14ac:dyDescent="0.25">
      <c r="B38" s="6"/>
      <c r="C38" s="7"/>
      <c r="D38" s="194" t="s">
        <v>1617</v>
      </c>
      <c r="E38" s="195"/>
      <c r="F38" s="195"/>
      <c r="G38" s="195"/>
      <c r="H38" s="195"/>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tabSelected="1" view="pageBreakPreview" zoomScale="60" zoomScaleNormal="85" workbookViewId="0"/>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44228</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2348.29506657</v>
      </c>
      <c r="F38" s="42"/>
      <c r="H38" s="23"/>
      <c r="L38" s="23"/>
      <c r="M38" s="23"/>
    </row>
    <row r="39" spans="1:14" x14ac:dyDescent="0.25">
      <c r="A39" s="25" t="s">
        <v>65</v>
      </c>
      <c r="B39" s="42" t="s">
        <v>66</v>
      </c>
      <c r="C39" s="148">
        <v>2000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0.176367</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2348.29506657</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2348.29506657</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18.674641000000001</v>
      </c>
      <c r="D66" s="152">
        <v>10.205136270760002</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0.62886790000000004</v>
      </c>
      <c r="D70" s="148">
        <v>0.68921650999999995</v>
      </c>
      <c r="E70" s="21"/>
      <c r="F70" s="157">
        <f t="shared" ref="F70:F76" si="1">IF($C$77=0,"",IF(C70="[for completion]","",C70/$C$77))</f>
        <v>2.6779764985775231E-4</v>
      </c>
      <c r="G70" s="157">
        <f t="shared" ref="G70:G76" si="2">IF($D$66="ND2","ND2",IF(OR(D70="ND2",D70=""),"",D70/$D$77))</f>
        <v>2.9349655407942115E-4</v>
      </c>
      <c r="H70" s="23"/>
      <c r="L70" s="23"/>
      <c r="M70" s="23"/>
      <c r="N70" s="55"/>
    </row>
    <row r="71" spans="1:14" x14ac:dyDescent="0.25">
      <c r="A71" s="25" t="s">
        <v>113</v>
      </c>
      <c r="B71" s="138" t="s">
        <v>1639</v>
      </c>
      <c r="C71" s="148">
        <v>1.4429615600000001</v>
      </c>
      <c r="D71" s="148">
        <v>2.0271186499999998</v>
      </c>
      <c r="E71" s="21"/>
      <c r="F71" s="157">
        <f t="shared" si="1"/>
        <v>6.1447199738303717E-4</v>
      </c>
      <c r="G71" s="157">
        <f t="shared" si="2"/>
        <v>8.6322995728167946E-4</v>
      </c>
      <c r="H71" s="23"/>
      <c r="L71" s="23"/>
      <c r="M71" s="23"/>
      <c r="N71" s="55"/>
    </row>
    <row r="72" spans="1:14" x14ac:dyDescent="0.25">
      <c r="A72" s="25" t="s">
        <v>114</v>
      </c>
      <c r="B72" s="137" t="s">
        <v>1640</v>
      </c>
      <c r="C72" s="148">
        <v>3.36716449</v>
      </c>
      <c r="D72" s="148">
        <v>4.7193865199999996</v>
      </c>
      <c r="E72" s="21"/>
      <c r="F72" s="157">
        <f t="shared" si="1"/>
        <v>1.4338762355440261E-3</v>
      </c>
      <c r="G72" s="157">
        <f t="shared" si="2"/>
        <v>2.0097076330758113E-3</v>
      </c>
      <c r="H72" s="23"/>
      <c r="L72" s="23"/>
      <c r="M72" s="23"/>
      <c r="N72" s="55"/>
    </row>
    <row r="73" spans="1:14" x14ac:dyDescent="0.25">
      <c r="A73" s="25" t="s">
        <v>115</v>
      </c>
      <c r="B73" s="137" t="s">
        <v>1641</v>
      </c>
      <c r="C73" s="148">
        <v>8.1286668800000008</v>
      </c>
      <c r="D73" s="148">
        <v>16.06067423</v>
      </c>
      <c r="E73" s="21"/>
      <c r="F73" s="157">
        <f t="shared" si="1"/>
        <v>3.4615185270874026E-3</v>
      </c>
      <c r="G73" s="157">
        <f t="shared" si="2"/>
        <v>6.8392913900120608E-3</v>
      </c>
      <c r="H73" s="23"/>
      <c r="L73" s="23"/>
      <c r="M73" s="23"/>
      <c r="N73" s="55"/>
    </row>
    <row r="74" spans="1:14" x14ac:dyDescent="0.25">
      <c r="A74" s="25" t="s">
        <v>116</v>
      </c>
      <c r="B74" s="137" t="s">
        <v>1642</v>
      </c>
      <c r="C74" s="148">
        <v>15.05228823</v>
      </c>
      <c r="D74" s="148">
        <v>46.098307300000002</v>
      </c>
      <c r="E74" s="21"/>
      <c r="F74" s="157">
        <f t="shared" si="1"/>
        <v>6.4098794245588085E-3</v>
      </c>
      <c r="G74" s="157">
        <f t="shared" si="2"/>
        <v>1.9630543008095129E-2</v>
      </c>
      <c r="H74" s="23"/>
      <c r="L74" s="23"/>
      <c r="M74" s="23"/>
      <c r="N74" s="55"/>
    </row>
    <row r="75" spans="1:14" x14ac:dyDescent="0.25">
      <c r="A75" s="25" t="s">
        <v>117</v>
      </c>
      <c r="B75" s="137" t="s">
        <v>1643</v>
      </c>
      <c r="C75" s="148">
        <v>234.74628464</v>
      </c>
      <c r="D75" s="148">
        <v>1478.3280773899999</v>
      </c>
      <c r="E75" s="21"/>
      <c r="F75" s="157">
        <f t="shared" si="1"/>
        <v>9.9964560664379559E-2</v>
      </c>
      <c r="G75" s="157">
        <f t="shared" si="2"/>
        <v>0.62953250570393449</v>
      </c>
      <c r="H75" s="23"/>
      <c r="L75" s="23"/>
      <c r="M75" s="23"/>
      <c r="N75" s="55"/>
    </row>
    <row r="76" spans="1:14" x14ac:dyDescent="0.25">
      <c r="A76" s="25" t="s">
        <v>118</v>
      </c>
      <c r="B76" s="137" t="s">
        <v>1644</v>
      </c>
      <c r="C76" s="148">
        <v>2084.92883287</v>
      </c>
      <c r="D76" s="148">
        <v>800.37228597000001</v>
      </c>
      <c r="E76" s="21"/>
      <c r="F76" s="157">
        <f t="shared" si="1"/>
        <v>0.88784789550118937</v>
      </c>
      <c r="G76" s="157">
        <f t="shared" si="2"/>
        <v>0.34083122575352132</v>
      </c>
      <c r="H76" s="23"/>
      <c r="L76" s="23"/>
      <c r="M76" s="23"/>
      <c r="N76" s="55"/>
    </row>
    <row r="77" spans="1:14" x14ac:dyDescent="0.25">
      <c r="A77" s="25" t="s">
        <v>119</v>
      </c>
      <c r="B77" s="59" t="s">
        <v>98</v>
      </c>
      <c r="C77" s="150">
        <f>SUM(C70:C76)</f>
        <v>2348.29506657</v>
      </c>
      <c r="D77" s="150">
        <f>SUM(D70:D76)</f>
        <v>2348.29506657</v>
      </c>
      <c r="E77" s="42"/>
      <c r="F77" s="158">
        <f>SUM(F70:F76)</f>
        <v>1</v>
      </c>
      <c r="G77" s="158">
        <f>SUM(G70:G76)</f>
        <v>0.99999999999999989</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0.26462237</v>
      </c>
      <c r="D79" s="150" t="str">
        <f>IF($D$66="ND2","ND2","")</f>
        <v/>
      </c>
      <c r="E79" s="42"/>
      <c r="F79" s="157">
        <f>IF($C$77=0,"",IF(C79="","",C79/$C$77))</f>
        <v>1.1268701866606416E-4</v>
      </c>
      <c r="G79" s="157" t="str">
        <f>IF($D$66="ND2","ND2",IF(OR(D79="ND2",D79=""),"",D79/$D$77))</f>
        <v/>
      </c>
      <c r="H79" s="23"/>
      <c r="L79" s="23"/>
      <c r="M79" s="23"/>
      <c r="N79" s="55"/>
    </row>
    <row r="80" spans="1:14" outlineLevel="1" x14ac:dyDescent="0.25">
      <c r="A80" s="25" t="s">
        <v>124</v>
      </c>
      <c r="B80" s="60" t="s">
        <v>125</v>
      </c>
      <c r="C80" s="150">
        <v>0.36424552999999998</v>
      </c>
      <c r="D80" s="150" t="str">
        <f>IF($D$66="ND2","ND2","")</f>
        <v/>
      </c>
      <c r="E80" s="42"/>
      <c r="F80" s="157">
        <f>IF($C$77=0,"",IF(C80="","",C80/$C$77))</f>
        <v>1.5511063119168813E-4</v>
      </c>
      <c r="G80" s="157" t="str">
        <f>IF($D$66="ND2","ND2",IF(OR(D80="ND2",D80=""),"",D80/$D$77))</f>
        <v/>
      </c>
      <c r="H80" s="23"/>
      <c r="L80" s="23"/>
      <c r="M80" s="23"/>
      <c r="N80" s="55"/>
    </row>
    <row r="81" spans="1:14" outlineLevel="1" x14ac:dyDescent="0.25">
      <c r="A81" s="25" t="s">
        <v>126</v>
      </c>
      <c r="B81" s="60" t="s">
        <v>127</v>
      </c>
      <c r="C81" s="150">
        <v>0.55866097999999997</v>
      </c>
      <c r="D81" s="150" t="str">
        <f>IF($D$66="ND2","ND2","")</f>
        <v/>
      </c>
      <c r="E81" s="42"/>
      <c r="F81" s="157">
        <f>IF($C$77=0,"",IF(C81="","",C81/$C$77))</f>
        <v>2.3790067438841887E-4</v>
      </c>
      <c r="G81" s="157" t="str">
        <f>IF($D$66="ND2","ND2",IF(OR(D81="ND2",D81=""),"",D81/$D$77))</f>
        <v/>
      </c>
      <c r="H81" s="23"/>
      <c r="L81" s="23"/>
      <c r="M81" s="23"/>
      <c r="N81" s="55"/>
    </row>
    <row r="82" spans="1:14" outlineLevel="1" x14ac:dyDescent="0.25">
      <c r="A82" s="25" t="s">
        <v>128</v>
      </c>
      <c r="B82" s="60" t="s">
        <v>129</v>
      </c>
      <c r="C82" s="150">
        <v>0.88430058</v>
      </c>
      <c r="D82" s="150" t="str">
        <f>IF($D$66="ND2","ND2","")</f>
        <v/>
      </c>
      <c r="E82" s="42"/>
      <c r="F82" s="157">
        <f>IF($C$77=0,"",IF(C82="","",C82/$C$77))</f>
        <v>3.7657132299461822E-4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3.0832999999999999</v>
      </c>
      <c r="D89" s="152">
        <v>4.2708000000000004</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0</v>
      </c>
      <c r="D93" s="148" t="str">
        <f t="shared" ref="D93:D99" si="3">IF($D$89="ND2","ND2","")</f>
        <v/>
      </c>
      <c r="E93" s="21"/>
      <c r="F93" s="157">
        <f t="shared" ref="F93:F99" si="4">IF($C$100=0,"",IF(C93="[for completion]","",IF(C93="","",C93/$C$100)))</f>
        <v>0</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0.25</v>
      </c>
      <c r="G95" s="157" t="str">
        <f t="shared" si="5"/>
        <v/>
      </c>
      <c r="H95" s="23"/>
      <c r="L95" s="23"/>
      <c r="M95" s="23"/>
      <c r="N95" s="55"/>
    </row>
    <row r="96" spans="1:14" x14ac:dyDescent="0.25">
      <c r="A96" s="25" t="s">
        <v>143</v>
      </c>
      <c r="B96" s="138" t="s">
        <v>1641</v>
      </c>
      <c r="C96" s="148">
        <v>500</v>
      </c>
      <c r="D96" s="148" t="str">
        <f t="shared" si="3"/>
        <v/>
      </c>
      <c r="E96" s="21"/>
      <c r="F96" s="157">
        <f t="shared" si="4"/>
        <v>0.25</v>
      </c>
      <c r="G96" s="157" t="str">
        <f t="shared" si="5"/>
        <v/>
      </c>
      <c r="H96" s="23"/>
      <c r="L96" s="23"/>
      <c r="M96" s="23"/>
      <c r="N96" s="55"/>
    </row>
    <row r="97" spans="1:14" x14ac:dyDescent="0.25">
      <c r="A97" s="25" t="s">
        <v>144</v>
      </c>
      <c r="B97" s="138" t="s">
        <v>1642</v>
      </c>
      <c r="C97" s="148">
        <v>500</v>
      </c>
      <c r="D97" s="148" t="str">
        <f t="shared" si="3"/>
        <v/>
      </c>
      <c r="E97" s="21"/>
      <c r="F97" s="157">
        <f t="shared" si="4"/>
        <v>0.25</v>
      </c>
      <c r="G97" s="157" t="str">
        <f t="shared" si="5"/>
        <v/>
      </c>
      <c r="H97" s="23"/>
      <c r="L97" s="23"/>
      <c r="M97" s="23"/>
    </row>
    <row r="98" spans="1:14" x14ac:dyDescent="0.25">
      <c r="A98" s="25" t="s">
        <v>145</v>
      </c>
      <c r="B98" s="138" t="s">
        <v>1643</v>
      </c>
      <c r="C98" s="148">
        <v>500</v>
      </c>
      <c r="D98" s="148" t="str">
        <f t="shared" si="3"/>
        <v/>
      </c>
      <c r="E98" s="21"/>
      <c r="F98" s="157">
        <f t="shared" si="4"/>
        <v>0.25</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2000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c r="D102" s="150" t="str">
        <f>IF($D$89="ND2","ND2","")</f>
        <v/>
      </c>
      <c r="E102" s="42"/>
      <c r="F102" s="157" t="str">
        <f>IF($C$100=0,"",IF(C102="","",IF(C102="","",C102/$C$100)))</f>
        <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2348.29506657</v>
      </c>
      <c r="D112" s="148">
        <v>2348.29506657</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2348.29506657</v>
      </c>
      <c r="D129" s="148">
        <f>SUM(D112:D128)</f>
        <v>2348.29506657</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2000</v>
      </c>
      <c r="D138" s="148">
        <v>2000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2000</v>
      </c>
      <c r="D155" s="148">
        <f>SUM(D138:D154)</f>
        <v>2000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2000</v>
      </c>
      <c r="D164" s="148">
        <v>2000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2000</v>
      </c>
      <c r="D167" s="160">
        <f>SUM(D164:D166)</f>
        <v>2000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9.7830202699999997</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9.7830202699999997</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9.7830202699999997</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9.7830202699999997</v>
      </c>
      <c r="E207" s="53"/>
      <c r="F207" s="157">
        <f>SUM(F193:F196)</f>
        <v>1</v>
      </c>
      <c r="G207" s="53"/>
      <c r="H207" s="23"/>
      <c r="L207" s="23"/>
      <c r="M207" s="23"/>
      <c r="N207" s="55"/>
    </row>
    <row r="208" spans="1:14" x14ac:dyDescent="0.25">
      <c r="A208" s="25" t="s">
        <v>281</v>
      </c>
      <c r="B208" s="59" t="s">
        <v>98</v>
      </c>
      <c r="C208" s="150">
        <f>SUM(C193:C206)</f>
        <v>9.7830202699999997</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outlineLevel="1" x14ac:dyDescent="0.25">
      <c r="A333" s="25" t="s">
        <v>427</v>
      </c>
      <c r="B333" s="54" t="s">
        <v>1696</v>
      </c>
      <c r="C333" s="25" t="s">
        <v>1697</v>
      </c>
      <c r="H333" s="23"/>
      <c r="I333" s="55"/>
      <c r="J333" s="55"/>
      <c r="K333" s="55"/>
      <c r="L333" s="55"/>
      <c r="M333" s="55"/>
      <c r="N333" s="55"/>
    </row>
    <row r="334" spans="1:14"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1700</v>
      </c>
      <c r="H336" s="23"/>
      <c r="I336" s="55"/>
      <c r="J336" s="55"/>
      <c r="K336" s="55"/>
      <c r="L336" s="55"/>
      <c r="M336" s="55"/>
      <c r="N336" s="55"/>
    </row>
    <row r="337" spans="1:14" outlineLevel="1" x14ac:dyDescent="0.25">
      <c r="A337" s="25" t="s">
        <v>431</v>
      </c>
      <c r="B337" s="54" t="s">
        <v>1702</v>
      </c>
      <c r="C337" s="25" t="s">
        <v>1703</v>
      </c>
      <c r="H337" s="23"/>
      <c r="I337" s="55"/>
      <c r="J337" s="55"/>
      <c r="K337" s="55"/>
      <c r="L337" s="55"/>
      <c r="M337" s="55"/>
      <c r="N337" s="55"/>
    </row>
    <row r="338" spans="1:14" ht="45" outlineLevel="1" x14ac:dyDescent="0.25">
      <c r="A338" s="25" t="s">
        <v>432</v>
      </c>
      <c r="B338" s="54" t="s">
        <v>1704</v>
      </c>
      <c r="C338" s="25" t="s">
        <v>1705</v>
      </c>
      <c r="H338" s="23"/>
      <c r="I338" s="55"/>
      <c r="J338" s="55"/>
      <c r="K338" s="55"/>
      <c r="L338" s="55"/>
      <c r="M338" s="55"/>
      <c r="N338" s="55"/>
    </row>
    <row r="339" spans="1:14"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1707</v>
      </c>
      <c r="H340" s="23"/>
      <c r="I340" s="55"/>
      <c r="J340" s="55"/>
      <c r="K340" s="55"/>
      <c r="L340" s="55"/>
      <c r="M340" s="55"/>
      <c r="N340" s="55"/>
    </row>
    <row r="341" spans="1:14" ht="30" outlineLevel="1" x14ac:dyDescent="0.25">
      <c r="A341" s="25" t="s">
        <v>435</v>
      </c>
      <c r="B341" s="54" t="s">
        <v>1709</v>
      </c>
      <c r="C341" s="25" t="s">
        <v>1710</v>
      </c>
      <c r="H341" s="23"/>
      <c r="I341" s="55"/>
      <c r="J341" s="55"/>
      <c r="K341" s="55"/>
      <c r="L341" s="55"/>
      <c r="M341" s="55"/>
      <c r="N341" s="55"/>
    </row>
    <row r="342" spans="1:14" outlineLevel="1" x14ac:dyDescent="0.25">
      <c r="A342" s="25" t="s">
        <v>436</v>
      </c>
      <c r="B342" s="54" t="s">
        <v>1711</v>
      </c>
      <c r="C342" s="25" t="s">
        <v>1712</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topLeftCell="A370" zoomScale="60" zoomScaleNormal="80" workbookViewId="0">
      <selection activeCell="C31" sqref="C31"/>
    </sheetView>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2348.29506657</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2348.29506657</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14284</v>
      </c>
      <c r="D28" s="108" t="str">
        <f>IF(C28="","","ND2")</f>
        <v>ND2</v>
      </c>
      <c r="F28" s="169">
        <f>IF(C28=0,"",IF(C28="","",C28))</f>
        <v>14284</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3.0999999999999999E-3</v>
      </c>
      <c r="D36" s="140" t="str">
        <f>IF(C36="","","ND2")</f>
        <v>ND2</v>
      </c>
      <c r="E36" s="168"/>
      <c r="F36" s="140">
        <f>IF(C36=0,"",C36)</f>
        <v>3.0999999999999999E-3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1713</v>
      </c>
      <c r="C99" s="140">
        <v>4.0821660000000003E-2</v>
      </c>
      <c r="D99" s="140" t="str">
        <f t="shared" ref="D99:D111" si="1">IF(C99="","","ND2")</f>
        <v>ND2</v>
      </c>
      <c r="E99" s="140"/>
      <c r="F99" s="140">
        <f t="shared" ref="F99:F111" si="2">IF(C99="","",C99)</f>
        <v>4.0821660000000003E-2</v>
      </c>
      <c r="G99" s="108"/>
    </row>
    <row r="100" spans="1:7" x14ac:dyDescent="0.25">
      <c r="A100" s="108" t="s">
        <v>593</v>
      </c>
      <c r="B100" s="127" t="s">
        <v>1714</v>
      </c>
      <c r="C100" s="140">
        <v>4.176821E-2</v>
      </c>
      <c r="D100" s="140" t="str">
        <f t="shared" si="1"/>
        <v>ND2</v>
      </c>
      <c r="E100" s="140"/>
      <c r="F100" s="140">
        <f t="shared" si="2"/>
        <v>4.176821E-2</v>
      </c>
      <c r="G100" s="108"/>
    </row>
    <row r="101" spans="1:7" x14ac:dyDescent="0.25">
      <c r="A101" s="108" t="s">
        <v>594</v>
      </c>
      <c r="B101" s="127" t="s">
        <v>1715</v>
      </c>
      <c r="C101" s="140">
        <v>3.6768099999999998E-2</v>
      </c>
      <c r="D101" s="140" t="str">
        <f t="shared" si="1"/>
        <v>ND2</v>
      </c>
      <c r="E101" s="140"/>
      <c r="F101" s="140">
        <f t="shared" si="2"/>
        <v>3.6768099999999998E-2</v>
      </c>
      <c r="G101" s="108"/>
    </row>
    <row r="102" spans="1:7" x14ac:dyDescent="0.25">
      <c r="A102" s="108" t="s">
        <v>595</v>
      </c>
      <c r="B102" s="127" t="s">
        <v>1716</v>
      </c>
      <c r="C102" s="140">
        <v>8.5164450000000003E-2</v>
      </c>
      <c r="D102" s="140" t="str">
        <f t="shared" si="1"/>
        <v>ND2</v>
      </c>
      <c r="E102" s="140"/>
      <c r="F102" s="140">
        <f t="shared" si="2"/>
        <v>8.5164450000000003E-2</v>
      </c>
      <c r="G102" s="108"/>
    </row>
    <row r="103" spans="1:7" x14ac:dyDescent="0.25">
      <c r="A103" s="108" t="s">
        <v>596</v>
      </c>
      <c r="B103" s="127" t="s">
        <v>1717</v>
      </c>
      <c r="C103" s="140">
        <v>0.13069147</v>
      </c>
      <c r="D103" s="140" t="str">
        <f t="shared" si="1"/>
        <v>ND2</v>
      </c>
      <c r="E103" s="140"/>
      <c r="F103" s="140">
        <f t="shared" si="2"/>
        <v>0.13069147</v>
      </c>
      <c r="G103" s="108"/>
    </row>
    <row r="104" spans="1:7" x14ac:dyDescent="0.25">
      <c r="A104" s="108" t="s">
        <v>597</v>
      </c>
      <c r="B104" s="127" t="s">
        <v>1718</v>
      </c>
      <c r="C104" s="140">
        <v>0.12508190999999999</v>
      </c>
      <c r="D104" s="140" t="str">
        <f t="shared" si="1"/>
        <v>ND2</v>
      </c>
      <c r="E104" s="140"/>
      <c r="F104" s="140">
        <f t="shared" si="2"/>
        <v>0.12508190999999999</v>
      </c>
      <c r="G104" s="108"/>
    </row>
    <row r="105" spans="1:7" x14ac:dyDescent="0.25">
      <c r="A105" s="108" t="s">
        <v>598</v>
      </c>
      <c r="B105" s="127" t="s">
        <v>1719</v>
      </c>
      <c r="C105" s="140">
        <v>0.19891833</v>
      </c>
      <c r="D105" s="140" t="str">
        <f t="shared" si="1"/>
        <v>ND2</v>
      </c>
      <c r="E105" s="140"/>
      <c r="F105" s="140">
        <f t="shared" si="2"/>
        <v>0.19891833</v>
      </c>
      <c r="G105" s="108"/>
    </row>
    <row r="106" spans="1:7" x14ac:dyDescent="0.25">
      <c r="A106" s="108" t="s">
        <v>599</v>
      </c>
      <c r="B106" s="127" t="s">
        <v>1720</v>
      </c>
      <c r="C106" s="140">
        <v>3.2782440000000003E-2</v>
      </c>
      <c r="D106" s="140" t="str">
        <f t="shared" si="1"/>
        <v>ND2</v>
      </c>
      <c r="E106" s="140"/>
      <c r="F106" s="140">
        <f t="shared" si="2"/>
        <v>3.2782440000000003E-2</v>
      </c>
      <c r="G106" s="108"/>
    </row>
    <row r="107" spans="1:7" x14ac:dyDescent="0.25">
      <c r="A107" s="108" t="s">
        <v>600</v>
      </c>
      <c r="B107" s="127" t="s">
        <v>1721</v>
      </c>
      <c r="C107" s="140">
        <v>0.14495105999999999</v>
      </c>
      <c r="D107" s="140" t="str">
        <f t="shared" si="1"/>
        <v>ND2</v>
      </c>
      <c r="E107" s="140"/>
      <c r="F107" s="140">
        <f t="shared" si="2"/>
        <v>0.14495105999999999</v>
      </c>
      <c r="G107" s="108"/>
    </row>
    <row r="108" spans="1:7" x14ac:dyDescent="0.25">
      <c r="A108" s="108" t="s">
        <v>601</v>
      </c>
      <c r="B108" s="127" t="s">
        <v>1722</v>
      </c>
      <c r="C108" s="140">
        <v>7.8484090000000006E-2</v>
      </c>
      <c r="D108" s="140" t="str">
        <f t="shared" si="1"/>
        <v>ND2</v>
      </c>
      <c r="E108" s="140"/>
      <c r="F108" s="140">
        <f t="shared" si="2"/>
        <v>7.8484090000000006E-2</v>
      </c>
      <c r="G108" s="108"/>
    </row>
    <row r="109" spans="1:7" x14ac:dyDescent="0.25">
      <c r="A109" s="108" t="s">
        <v>602</v>
      </c>
      <c r="B109" s="127" t="s">
        <v>1723</v>
      </c>
      <c r="C109" s="140">
        <v>6.2525090000000005E-2</v>
      </c>
      <c r="D109" s="140" t="str">
        <f t="shared" si="1"/>
        <v>ND2</v>
      </c>
      <c r="E109" s="140"/>
      <c r="F109" s="140">
        <f t="shared" si="2"/>
        <v>6.2525090000000005E-2</v>
      </c>
      <c r="G109" s="108"/>
    </row>
    <row r="110" spans="1:7" x14ac:dyDescent="0.25">
      <c r="A110" s="108" t="s">
        <v>603</v>
      </c>
      <c r="B110" s="127" t="s">
        <v>1724</v>
      </c>
      <c r="C110" s="140">
        <v>2.2043179999999999E-2</v>
      </c>
      <c r="D110" s="140" t="str">
        <f t="shared" si="1"/>
        <v>ND2</v>
      </c>
      <c r="E110" s="140"/>
      <c r="F110" s="140">
        <f t="shared" si="2"/>
        <v>2.2043179999999999E-2</v>
      </c>
      <c r="G110" s="108"/>
    </row>
    <row r="111" spans="1:7" x14ac:dyDescent="0.25">
      <c r="A111" s="108" t="s">
        <v>604</v>
      </c>
      <c r="B111" s="127" t="s">
        <v>1725</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1726</v>
      </c>
      <c r="C150" s="140">
        <v>0.97042373000000004</v>
      </c>
      <c r="D150" s="140" t="str">
        <f>IF(C150="","","ND2")</f>
        <v>ND2</v>
      </c>
      <c r="E150" s="141"/>
      <c r="F150" s="140">
        <f>IF(C150="","",C150)</f>
        <v>0.97042373000000004</v>
      </c>
    </row>
    <row r="151" spans="1:7" x14ac:dyDescent="0.25">
      <c r="A151" s="108" t="s">
        <v>626</v>
      </c>
      <c r="B151" s="108" t="s">
        <v>1727</v>
      </c>
      <c r="C151" s="140">
        <v>2.9576270000000002E-2</v>
      </c>
      <c r="D151" s="140" t="str">
        <f>IF(C151="","","ND2")</f>
        <v>ND2</v>
      </c>
      <c r="E151" s="141"/>
      <c r="F151" s="140">
        <f>IF(C151="","",C151)</f>
        <v>2.9576270000000002E-2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1728</v>
      </c>
      <c r="C160" s="140">
        <v>0.36580588000000003</v>
      </c>
      <c r="D160" s="140" t="str">
        <f>IF(C160="","","ND2")</f>
        <v>ND2</v>
      </c>
      <c r="E160" s="141"/>
      <c r="F160" s="140">
        <f>IF(C160="","",C160)</f>
        <v>0.36580588000000003</v>
      </c>
    </row>
    <row r="161" spans="1:7" x14ac:dyDescent="0.25">
      <c r="A161" s="108" t="s">
        <v>638</v>
      </c>
      <c r="B161" s="108" t="s">
        <v>639</v>
      </c>
      <c r="C161" s="140">
        <v>0.63419411999999997</v>
      </c>
      <c r="D161" s="140" t="str">
        <f>IF(C161="","","ND2")</f>
        <v>ND2</v>
      </c>
      <c r="E161" s="141"/>
      <c r="F161" s="140">
        <f>IF(C161="","",C161)</f>
        <v>0.63419411999999997</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1729</v>
      </c>
      <c r="C170" s="140">
        <v>5.1234929999999998E-2</v>
      </c>
      <c r="D170" s="140" t="str">
        <f>IF(C170="","","ND2")</f>
        <v>ND2</v>
      </c>
      <c r="E170" s="141"/>
      <c r="F170" s="140">
        <f>IF(C170="","",C170)</f>
        <v>5.1234929999999998E-2</v>
      </c>
    </row>
    <row r="171" spans="1:7" x14ac:dyDescent="0.25">
      <c r="A171" s="108" t="s">
        <v>650</v>
      </c>
      <c r="B171" s="128" t="s">
        <v>1730</v>
      </c>
      <c r="C171" s="140">
        <v>7.413815E-2</v>
      </c>
      <c r="D171" s="140" t="str">
        <f>IF(C171="","","ND2")</f>
        <v>ND2</v>
      </c>
      <c r="E171" s="141"/>
      <c r="F171" s="140">
        <f>IF(C171="","",C171)</f>
        <v>7.413815E-2</v>
      </c>
    </row>
    <row r="172" spans="1:7" x14ac:dyDescent="0.25">
      <c r="A172" s="108" t="s">
        <v>652</v>
      </c>
      <c r="B172" s="128" t="s">
        <v>1731</v>
      </c>
      <c r="C172" s="140">
        <v>4.5424579999999999E-2</v>
      </c>
      <c r="D172" s="140" t="str">
        <f>IF(C172="","","ND2")</f>
        <v>ND2</v>
      </c>
      <c r="E172" s="140"/>
      <c r="F172" s="140">
        <f>IF(C172="","",C172)</f>
        <v>4.5424579999999999E-2</v>
      </c>
    </row>
    <row r="173" spans="1:7" x14ac:dyDescent="0.25">
      <c r="A173" s="108" t="s">
        <v>654</v>
      </c>
      <c r="B173" s="128" t="s">
        <v>1732</v>
      </c>
      <c r="C173" s="140">
        <v>0.24974978</v>
      </c>
      <c r="D173" s="140" t="str">
        <f>IF(C173="","","ND2")</f>
        <v>ND2</v>
      </c>
      <c r="E173" s="140"/>
      <c r="F173" s="140">
        <f>IF(C173="","",C173)</f>
        <v>0.24974978</v>
      </c>
    </row>
    <row r="174" spans="1:7" x14ac:dyDescent="0.25">
      <c r="A174" s="108" t="s">
        <v>656</v>
      </c>
      <c r="B174" s="128" t="s">
        <v>1733</v>
      </c>
      <c r="C174" s="140">
        <v>0.57945254999999996</v>
      </c>
      <c r="D174" s="140" t="str">
        <f>IF(C174="","","ND2")</f>
        <v>ND2</v>
      </c>
      <c r="E174" s="140"/>
      <c r="F174" s="140">
        <f>IF(C174="","",C174)</f>
        <v>0.57945254999999996</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2.9810000000000001E-5</v>
      </c>
      <c r="D180" s="140" t="str">
        <f>IF(C180="","","ND2")</f>
        <v>ND2</v>
      </c>
      <c r="E180" s="141"/>
      <c r="F180" s="140">
        <f>IF(C180="","",C180)</f>
        <v>2.9810000000000001E-5</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164.40038270582468</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1734</v>
      </c>
      <c r="C190" s="166">
        <v>1.80804001</v>
      </c>
      <c r="D190" s="169">
        <v>117</v>
      </c>
      <c r="E190" s="133"/>
      <c r="F190" s="165">
        <f t="shared" ref="F190:F213" si="3">IF($C$214=0,"",IF(C190="[for completion]","",IF(C190="","",C190/$C$214)))</f>
        <v>7.6993731994714153E-4</v>
      </c>
      <c r="G190" s="165">
        <f t="shared" ref="G190:G213" si="4">IF($D$214=0,"",IF(D190="[for completion]","",IF(D190="","",D190/$D$214)))</f>
        <v>8.1909829179501546E-3</v>
      </c>
    </row>
    <row r="191" spans="1:7" x14ac:dyDescent="0.25">
      <c r="A191" s="108" t="s">
        <v>677</v>
      </c>
      <c r="B191" s="127" t="s">
        <v>1735</v>
      </c>
      <c r="C191" s="166">
        <v>14.36036275</v>
      </c>
      <c r="D191" s="169">
        <v>370</v>
      </c>
      <c r="E191" s="133"/>
      <c r="F191" s="165">
        <f t="shared" si="3"/>
        <v>6.1152292803541234E-3</v>
      </c>
      <c r="G191" s="165">
        <f t="shared" si="4"/>
        <v>2.590310837300476E-2</v>
      </c>
    </row>
    <row r="192" spans="1:7" x14ac:dyDescent="0.25">
      <c r="A192" s="108" t="s">
        <v>678</v>
      </c>
      <c r="B192" s="127" t="s">
        <v>1736</v>
      </c>
      <c r="C192" s="166">
        <v>40.739662869999997</v>
      </c>
      <c r="D192" s="169">
        <v>631</v>
      </c>
      <c r="E192" s="133"/>
      <c r="F192" s="165">
        <f t="shared" si="3"/>
        <v>1.7348613234326529E-2</v>
      </c>
      <c r="G192" s="165">
        <f t="shared" si="4"/>
        <v>4.4175301036124333E-2</v>
      </c>
    </row>
    <row r="193" spans="1:7" x14ac:dyDescent="0.25">
      <c r="A193" s="108" t="s">
        <v>679</v>
      </c>
      <c r="B193" s="127" t="s">
        <v>1737</v>
      </c>
      <c r="C193" s="166">
        <v>104.64920232</v>
      </c>
      <c r="D193" s="169">
        <v>1175</v>
      </c>
      <c r="E193" s="133"/>
      <c r="F193" s="165">
        <f t="shared" si="3"/>
        <v>4.4563906729512576E-2</v>
      </c>
      <c r="G193" s="165">
        <f t="shared" si="4"/>
        <v>8.2259871184542144E-2</v>
      </c>
    </row>
    <row r="194" spans="1:7" x14ac:dyDescent="0.25">
      <c r="A194" s="108" t="s">
        <v>680</v>
      </c>
      <c r="B194" s="127" t="s">
        <v>1738</v>
      </c>
      <c r="C194" s="166">
        <v>520.52173497000001</v>
      </c>
      <c r="D194" s="169">
        <v>4094</v>
      </c>
      <c r="E194" s="133"/>
      <c r="F194" s="165">
        <f t="shared" si="3"/>
        <v>0.22165942533375579</v>
      </c>
      <c r="G194" s="165">
        <f t="shared" si="4"/>
        <v>0.28661439372724729</v>
      </c>
    </row>
    <row r="195" spans="1:7" x14ac:dyDescent="0.25">
      <c r="A195" s="108" t="s">
        <v>681</v>
      </c>
      <c r="B195" s="127" t="s">
        <v>1739</v>
      </c>
      <c r="C195" s="166">
        <v>734.83563130000005</v>
      </c>
      <c r="D195" s="169">
        <v>4231</v>
      </c>
      <c r="E195" s="133"/>
      <c r="F195" s="165">
        <f t="shared" si="3"/>
        <v>0.31292304010727495</v>
      </c>
      <c r="G195" s="165">
        <f t="shared" si="4"/>
        <v>0.29620554466535987</v>
      </c>
    </row>
    <row r="196" spans="1:7" x14ac:dyDescent="0.25">
      <c r="A196" s="108" t="s">
        <v>682</v>
      </c>
      <c r="B196" s="127" t="s">
        <v>1740</v>
      </c>
      <c r="C196" s="166">
        <v>543.62997738000001</v>
      </c>
      <c r="D196" s="169">
        <v>2467</v>
      </c>
      <c r="E196" s="133"/>
      <c r="F196" s="165">
        <f t="shared" si="3"/>
        <v>0.23149985924641256</v>
      </c>
      <c r="G196" s="165">
        <f t="shared" si="4"/>
        <v>0.17271072528703443</v>
      </c>
    </row>
    <row r="197" spans="1:7" x14ac:dyDescent="0.25">
      <c r="A197" s="108" t="s">
        <v>683</v>
      </c>
      <c r="B197" s="127" t="s">
        <v>1741</v>
      </c>
      <c r="C197" s="166">
        <v>172.93788907999999</v>
      </c>
      <c r="D197" s="169">
        <v>639</v>
      </c>
      <c r="E197" s="133"/>
      <c r="F197" s="165">
        <f t="shared" si="3"/>
        <v>7.3644020098632232E-2</v>
      </c>
      <c r="G197" s="165">
        <f t="shared" si="4"/>
        <v>4.4735368244189305E-2</v>
      </c>
    </row>
    <row r="198" spans="1:7" x14ac:dyDescent="0.25">
      <c r="A198" s="108" t="s">
        <v>684</v>
      </c>
      <c r="B198" s="127" t="s">
        <v>1742</v>
      </c>
      <c r="C198" s="166">
        <v>85.579024340000004</v>
      </c>
      <c r="D198" s="169">
        <v>265</v>
      </c>
      <c r="E198" s="133"/>
      <c r="F198" s="165">
        <f t="shared" si="3"/>
        <v>3.6443045662485525E-2</v>
      </c>
      <c r="G198" s="165">
        <f t="shared" si="4"/>
        <v>1.8552226267152059E-2</v>
      </c>
    </row>
    <row r="199" spans="1:7" x14ac:dyDescent="0.25">
      <c r="A199" s="108" t="s">
        <v>685</v>
      </c>
      <c r="B199" s="127" t="s">
        <v>1743</v>
      </c>
      <c r="C199" s="166">
        <v>49.223900919999998</v>
      </c>
      <c r="D199" s="169">
        <v>132</v>
      </c>
      <c r="E199" s="127"/>
      <c r="F199" s="165">
        <f t="shared" si="3"/>
        <v>2.0961548495648848E-2</v>
      </c>
      <c r="G199" s="165">
        <f t="shared" si="4"/>
        <v>9.2411089330719683E-3</v>
      </c>
    </row>
    <row r="200" spans="1:7" x14ac:dyDescent="0.25">
      <c r="A200" s="108" t="s">
        <v>686</v>
      </c>
      <c r="B200" s="127" t="s">
        <v>1744</v>
      </c>
      <c r="C200" s="166">
        <v>30.830008289999999</v>
      </c>
      <c r="D200" s="169">
        <v>73</v>
      </c>
      <c r="E200" s="127"/>
      <c r="F200" s="165">
        <f t="shared" si="3"/>
        <v>1.3128677366354716E-2</v>
      </c>
      <c r="G200" s="165">
        <f t="shared" si="4"/>
        <v>5.1106132735928315E-3</v>
      </c>
    </row>
    <row r="201" spans="1:7" x14ac:dyDescent="0.25">
      <c r="A201" s="108" t="s">
        <v>687</v>
      </c>
      <c r="B201" s="127" t="s">
        <v>1745</v>
      </c>
      <c r="C201" s="166">
        <v>15.67867992</v>
      </c>
      <c r="D201" s="169">
        <v>33</v>
      </c>
      <c r="E201" s="127"/>
      <c r="F201" s="165">
        <f t="shared" si="3"/>
        <v>6.6766226030107942E-3</v>
      </c>
      <c r="G201" s="165">
        <f t="shared" si="4"/>
        <v>2.3102772332679921E-3</v>
      </c>
    </row>
    <row r="202" spans="1:7" x14ac:dyDescent="0.25">
      <c r="A202" s="108" t="s">
        <v>688</v>
      </c>
      <c r="B202" s="127" t="s">
        <v>1746</v>
      </c>
      <c r="C202" s="166">
        <v>13.838191800000001</v>
      </c>
      <c r="D202" s="169">
        <v>26</v>
      </c>
      <c r="E202" s="127"/>
      <c r="F202" s="165">
        <f t="shared" si="3"/>
        <v>5.8928675518671236E-3</v>
      </c>
      <c r="G202" s="165">
        <f t="shared" si="4"/>
        <v>1.8202184262111453E-3</v>
      </c>
    </row>
    <row r="203" spans="1:7" x14ac:dyDescent="0.25">
      <c r="A203" s="108" t="s">
        <v>689</v>
      </c>
      <c r="B203" s="127" t="s">
        <v>1747</v>
      </c>
      <c r="C203" s="166">
        <v>9.7884363899999993</v>
      </c>
      <c r="D203" s="169">
        <v>17</v>
      </c>
      <c r="E203" s="127"/>
      <c r="F203" s="165">
        <f t="shared" si="3"/>
        <v>4.1683162092135736E-3</v>
      </c>
      <c r="G203" s="165">
        <f t="shared" si="4"/>
        <v>1.1901428171380566E-3</v>
      </c>
    </row>
    <row r="204" spans="1:7" x14ac:dyDescent="0.25">
      <c r="A204" s="108" t="s">
        <v>690</v>
      </c>
      <c r="B204" s="127" t="s">
        <v>1748</v>
      </c>
      <c r="C204" s="166">
        <v>2.4953442300000002</v>
      </c>
      <c r="D204" s="169">
        <v>4</v>
      </c>
      <c r="E204" s="127"/>
      <c r="F204" s="165">
        <f t="shared" si="3"/>
        <v>1.0626195428008053E-3</v>
      </c>
      <c r="G204" s="165">
        <f t="shared" si="4"/>
        <v>2.8003360403248392E-4</v>
      </c>
    </row>
    <row r="205" spans="1:7" x14ac:dyDescent="0.25">
      <c r="A205" s="108" t="s">
        <v>691</v>
      </c>
      <c r="B205" s="127" t="s">
        <v>1749</v>
      </c>
      <c r="C205" s="166">
        <v>2.7086439200000001</v>
      </c>
      <c r="D205" s="169">
        <v>4</v>
      </c>
      <c r="F205" s="165">
        <f t="shared" si="3"/>
        <v>1.1534512670745155E-3</v>
      </c>
      <c r="G205" s="165">
        <f t="shared" si="4"/>
        <v>2.8003360403248392E-4</v>
      </c>
    </row>
    <row r="206" spans="1:7" x14ac:dyDescent="0.25">
      <c r="A206" s="108" t="s">
        <v>692</v>
      </c>
      <c r="B206" s="127" t="s">
        <v>1750</v>
      </c>
      <c r="C206" s="166">
        <v>0.71529266999999996</v>
      </c>
      <c r="D206" s="169">
        <v>1</v>
      </c>
      <c r="E206" s="122"/>
      <c r="F206" s="165">
        <f t="shared" si="3"/>
        <v>3.0460084858278941E-4</v>
      </c>
      <c r="G206" s="165">
        <f t="shared" si="4"/>
        <v>7.0008401008120981E-5</v>
      </c>
    </row>
    <row r="207" spans="1:7" x14ac:dyDescent="0.25">
      <c r="A207" s="108" t="s">
        <v>693</v>
      </c>
      <c r="B207" s="127" t="s">
        <v>1751</v>
      </c>
      <c r="C207" s="166">
        <v>3.1133388200000001</v>
      </c>
      <c r="D207" s="169">
        <v>4</v>
      </c>
      <c r="E207" s="122"/>
      <c r="F207" s="165">
        <f t="shared" si="3"/>
        <v>1.3257868929339655E-3</v>
      </c>
      <c r="G207" s="165">
        <f t="shared" si="4"/>
        <v>2.8003360403248392E-4</v>
      </c>
    </row>
    <row r="208" spans="1:7" x14ac:dyDescent="0.25">
      <c r="A208" s="108" t="s">
        <v>694</v>
      </c>
      <c r="B208" s="127" t="s">
        <v>1752</v>
      </c>
      <c r="C208" s="166">
        <v>0.84170458999999997</v>
      </c>
      <c r="D208" s="169">
        <v>1</v>
      </c>
      <c r="E208" s="122"/>
      <c r="F208" s="165">
        <f t="shared" si="3"/>
        <v>3.5843220981144524E-4</v>
      </c>
      <c r="G208" s="165">
        <f t="shared" si="4"/>
        <v>7.0008401008120981E-5</v>
      </c>
    </row>
    <row r="209" spans="1:7" x14ac:dyDescent="0.25">
      <c r="A209" s="108" t="s">
        <v>695</v>
      </c>
      <c r="B209" s="127" t="s">
        <v>1753</v>
      </c>
      <c r="C209" s="166">
        <v>0</v>
      </c>
      <c r="D209" s="169">
        <v>0</v>
      </c>
      <c r="E209" s="122"/>
      <c r="F209" s="165">
        <f t="shared" si="3"/>
        <v>0</v>
      </c>
      <c r="G209" s="165">
        <f t="shared" si="4"/>
        <v>0</v>
      </c>
    </row>
    <row r="210" spans="1:7" x14ac:dyDescent="0.25">
      <c r="A210" s="108" t="s">
        <v>696</v>
      </c>
      <c r="B210" s="127" t="s">
        <v>1754</v>
      </c>
      <c r="C210" s="166">
        <v>0</v>
      </c>
      <c r="D210" s="169">
        <v>0</v>
      </c>
      <c r="E210" s="122"/>
      <c r="F210" s="165">
        <f t="shared" si="3"/>
        <v>0</v>
      </c>
      <c r="G210" s="165">
        <f t="shared" si="4"/>
        <v>0</v>
      </c>
    </row>
    <row r="211" spans="1:7" x14ac:dyDescent="0.25">
      <c r="A211" s="108" t="s">
        <v>697</v>
      </c>
      <c r="B211" s="127" t="s">
        <v>1755</v>
      </c>
      <c r="C211" s="166">
        <v>0</v>
      </c>
      <c r="D211" s="169">
        <v>0</v>
      </c>
      <c r="E211" s="122"/>
      <c r="F211" s="165">
        <f t="shared" si="3"/>
        <v>0</v>
      </c>
      <c r="G211" s="165">
        <f t="shared" si="4"/>
        <v>0</v>
      </c>
    </row>
    <row r="212" spans="1:7" x14ac:dyDescent="0.25">
      <c r="A212" s="108" t="s">
        <v>698</v>
      </c>
      <c r="B212" s="127" t="s">
        <v>1756</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2348.29506657</v>
      </c>
      <c r="D214" s="170">
        <f>SUM(D190:D213)</f>
        <v>14284</v>
      </c>
      <c r="E214" s="122"/>
      <c r="F214" s="171">
        <f>SUM(F190:F213)</f>
        <v>1</v>
      </c>
      <c r="G214" s="171">
        <f>SUM(G190:G213)</f>
        <v>1</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0.72550716999999998</v>
      </c>
      <c r="F216" s="168"/>
      <c r="G216" s="168"/>
    </row>
    <row r="217" spans="1:7" x14ac:dyDescent="0.25">
      <c r="F217" s="168"/>
      <c r="G217" s="168"/>
    </row>
    <row r="218" spans="1:7" x14ac:dyDescent="0.25">
      <c r="B218" s="127" t="s">
        <v>704</v>
      </c>
      <c r="F218" s="168"/>
      <c r="G218" s="168"/>
    </row>
    <row r="219" spans="1:7" x14ac:dyDescent="0.25">
      <c r="A219" s="108" t="s">
        <v>705</v>
      </c>
      <c r="B219" s="108" t="s">
        <v>1757</v>
      </c>
      <c r="C219" s="166">
        <v>125.58514489</v>
      </c>
      <c r="D219" s="169">
        <v>1569</v>
      </c>
      <c r="F219" s="165">
        <f t="shared" ref="F219:F226" si="5">IF($C$227=0,"",IF(C219="[for completion]","",C219/$C$227))</f>
        <v>5.3479286601506137E-2</v>
      </c>
      <c r="G219" s="165">
        <f t="shared" ref="G219:G226" si="6">IF($D$227=0,"",IF(D219="[for completion]","",D219/$D$227))</f>
        <v>0.10984318118174181</v>
      </c>
    </row>
    <row r="220" spans="1:7" x14ac:dyDescent="0.25">
      <c r="A220" s="108" t="s">
        <v>707</v>
      </c>
      <c r="B220" s="108" t="s">
        <v>1758</v>
      </c>
      <c r="C220" s="166">
        <v>174.62889534999999</v>
      </c>
      <c r="D220" s="169">
        <v>1281</v>
      </c>
      <c r="F220" s="165">
        <f t="shared" si="5"/>
        <v>7.4364119669624348E-2</v>
      </c>
      <c r="G220" s="165">
        <f t="shared" si="6"/>
        <v>8.9680761691402974E-2</v>
      </c>
    </row>
    <row r="221" spans="1:7" x14ac:dyDescent="0.25">
      <c r="A221" s="108" t="s">
        <v>709</v>
      </c>
      <c r="B221" s="108" t="s">
        <v>1759</v>
      </c>
      <c r="C221" s="166">
        <v>253.20799227000001</v>
      </c>
      <c r="D221" s="169">
        <v>1542</v>
      </c>
      <c r="F221" s="165">
        <f t="shared" si="5"/>
        <v>0.10782631019186366</v>
      </c>
      <c r="G221" s="165">
        <f t="shared" si="6"/>
        <v>0.10795295435452254</v>
      </c>
    </row>
    <row r="222" spans="1:7" x14ac:dyDescent="0.25">
      <c r="A222" s="108" t="s">
        <v>711</v>
      </c>
      <c r="B222" s="108" t="s">
        <v>1760</v>
      </c>
      <c r="C222" s="166">
        <v>379.03069104999997</v>
      </c>
      <c r="D222" s="169">
        <v>2062</v>
      </c>
      <c r="F222" s="165">
        <f t="shared" si="5"/>
        <v>0.16140675694712636</v>
      </c>
      <c r="G222" s="165">
        <f t="shared" si="6"/>
        <v>0.14435732287874545</v>
      </c>
    </row>
    <row r="223" spans="1:7" x14ac:dyDescent="0.25">
      <c r="A223" s="108" t="s">
        <v>713</v>
      </c>
      <c r="B223" s="108" t="s">
        <v>1761</v>
      </c>
      <c r="C223" s="166">
        <v>457.69371746000002</v>
      </c>
      <c r="D223" s="169">
        <v>2527</v>
      </c>
      <c r="F223" s="165">
        <f t="shared" si="5"/>
        <v>0.19490468807589967</v>
      </c>
      <c r="G223" s="165">
        <f t="shared" si="6"/>
        <v>0.17691122934752171</v>
      </c>
    </row>
    <row r="224" spans="1:7" x14ac:dyDescent="0.25">
      <c r="A224" s="108" t="s">
        <v>715</v>
      </c>
      <c r="B224" s="108" t="s">
        <v>1762</v>
      </c>
      <c r="C224" s="166">
        <v>503.79143627000002</v>
      </c>
      <c r="D224" s="169">
        <v>2867</v>
      </c>
      <c r="F224" s="165">
        <f t="shared" si="5"/>
        <v>0.21453498048090477</v>
      </c>
      <c r="G224" s="165">
        <f t="shared" si="6"/>
        <v>0.20071408569028285</v>
      </c>
    </row>
    <row r="225" spans="1:7" x14ac:dyDescent="0.25">
      <c r="A225" s="108" t="s">
        <v>717</v>
      </c>
      <c r="B225" s="108" t="s">
        <v>1763</v>
      </c>
      <c r="C225" s="166">
        <v>444.92959373000002</v>
      </c>
      <c r="D225" s="169">
        <v>2387</v>
      </c>
      <c r="F225" s="165">
        <f t="shared" si="5"/>
        <v>0.18946920259892183</v>
      </c>
      <c r="G225" s="165">
        <f t="shared" si="6"/>
        <v>0.16711005320638478</v>
      </c>
    </row>
    <row r="226" spans="1:7" x14ac:dyDescent="0.25">
      <c r="A226" s="108" t="s">
        <v>719</v>
      </c>
      <c r="B226" s="108" t="s">
        <v>1764</v>
      </c>
      <c r="C226" s="166">
        <v>9.4275955499999995</v>
      </c>
      <c r="D226" s="169">
        <v>49</v>
      </c>
      <c r="F226" s="165">
        <f t="shared" si="5"/>
        <v>4.0146554341530284E-3</v>
      </c>
      <c r="G226" s="165">
        <f t="shared" si="6"/>
        <v>3.4304116493979278E-3</v>
      </c>
    </row>
    <row r="227" spans="1:7" x14ac:dyDescent="0.25">
      <c r="A227" s="108" t="s">
        <v>721</v>
      </c>
      <c r="B227" s="136" t="s">
        <v>98</v>
      </c>
      <c r="C227" s="166">
        <f>SUM(C219:C226)</f>
        <v>2348.2950665700005</v>
      </c>
      <c r="D227" s="169">
        <f>SUM(D219:D226)</f>
        <v>14284</v>
      </c>
      <c r="F227" s="140">
        <f>SUM(F219:F226)</f>
        <v>0.99999999999999989</v>
      </c>
      <c r="G227" s="140">
        <f>SUM(G219:G226)</f>
        <v>1</v>
      </c>
    </row>
    <row r="228" spans="1:7" outlineLevel="1" x14ac:dyDescent="0.25">
      <c r="A228" s="108" t="s">
        <v>722</v>
      </c>
      <c r="B228" s="123" t="s">
        <v>1765</v>
      </c>
      <c r="C228" s="166">
        <v>7.83395654</v>
      </c>
      <c r="D228" s="169">
        <v>40</v>
      </c>
      <c r="F228" s="165">
        <f t="shared" ref="F228:F233" si="7">IF($C$227=0,"",IF(C228="[for completion]","",C228/$C$227))</f>
        <v>3.3360188212814938E-3</v>
      </c>
      <c r="G228" s="165">
        <f t="shared" ref="G228:G233" si="8">IF($D$227=0,"",IF(D228="[for completion]","",D228/$D$227))</f>
        <v>2.800336040324839E-3</v>
      </c>
    </row>
    <row r="229" spans="1:7" outlineLevel="1" x14ac:dyDescent="0.25">
      <c r="A229" s="108" t="s">
        <v>724</v>
      </c>
      <c r="B229" s="123" t="s">
        <v>1766</v>
      </c>
      <c r="C229" s="166">
        <v>1.59363901</v>
      </c>
      <c r="D229" s="169">
        <v>9</v>
      </c>
      <c r="F229" s="165">
        <f t="shared" si="7"/>
        <v>6.7863661287153459E-4</v>
      </c>
      <c r="G229" s="165">
        <f t="shared" si="8"/>
        <v>6.3007560907308875E-4</v>
      </c>
    </row>
    <row r="230" spans="1:7" outlineLevel="1" x14ac:dyDescent="0.25">
      <c r="A230" s="108" t="s">
        <v>726</v>
      </c>
      <c r="B230" s="123" t="s">
        <v>1767</v>
      </c>
      <c r="C230" s="166">
        <v>0</v>
      </c>
      <c r="D230" s="169">
        <v>0</v>
      </c>
      <c r="F230" s="165">
        <f t="shared" si="7"/>
        <v>0</v>
      </c>
      <c r="G230" s="165">
        <f t="shared" si="8"/>
        <v>0</v>
      </c>
    </row>
    <row r="231" spans="1:7" outlineLevel="1" x14ac:dyDescent="0.25">
      <c r="A231" s="108" t="s">
        <v>728</v>
      </c>
      <c r="B231" s="123" t="s">
        <v>1768</v>
      </c>
      <c r="C231" s="166">
        <v>0</v>
      </c>
      <c r="D231" s="169">
        <v>0</v>
      </c>
      <c r="F231" s="165">
        <f t="shared" si="7"/>
        <v>0</v>
      </c>
      <c r="G231" s="165">
        <f t="shared" si="8"/>
        <v>0</v>
      </c>
    </row>
    <row r="232" spans="1:7" outlineLevel="1" x14ac:dyDescent="0.25">
      <c r="A232" s="108" t="s">
        <v>730</v>
      </c>
      <c r="B232" s="123" t="s">
        <v>1769</v>
      </c>
      <c r="C232" s="166">
        <v>0</v>
      </c>
      <c r="D232" s="169">
        <v>0</v>
      </c>
      <c r="F232" s="165">
        <f t="shared" si="7"/>
        <v>0</v>
      </c>
      <c r="G232" s="165">
        <f t="shared" si="8"/>
        <v>0</v>
      </c>
    </row>
    <row r="233" spans="1:7" outlineLevel="1" x14ac:dyDescent="0.25">
      <c r="A233" s="108" t="s">
        <v>732</v>
      </c>
      <c r="B233" s="123" t="s">
        <v>1770</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0.55653498999999995</v>
      </c>
      <c r="F238" s="168"/>
      <c r="G238" s="168"/>
    </row>
    <row r="239" spans="1:7" x14ac:dyDescent="0.25">
      <c r="F239" s="168"/>
      <c r="G239" s="168"/>
    </row>
    <row r="240" spans="1:7" x14ac:dyDescent="0.25">
      <c r="B240" s="127" t="s">
        <v>704</v>
      </c>
      <c r="F240" s="168"/>
      <c r="G240" s="168"/>
    </row>
    <row r="241" spans="1:7" x14ac:dyDescent="0.25">
      <c r="A241" s="108" t="s">
        <v>739</v>
      </c>
      <c r="B241" s="108" t="s">
        <v>1771</v>
      </c>
      <c r="C241" s="166">
        <v>340.88030796999999</v>
      </c>
      <c r="D241" s="169">
        <v>3158</v>
      </c>
      <c r="F241" s="165">
        <f t="shared" ref="F241:F248" si="9">IF($C$249=0,"",IF(C241="[Mark as ND1 if not relevant]","",C241/$C$249))</f>
        <v>0.1451607648556284</v>
      </c>
      <c r="G241" s="165">
        <f t="shared" ref="G241:G248" si="10">IF($D$249=0,"",IF(D241="[Mark as ND1 if not relevant]","",D241/$D$249))</f>
        <v>0.22108653038364603</v>
      </c>
    </row>
    <row r="242" spans="1:7" x14ac:dyDescent="0.25">
      <c r="A242" s="108" t="s">
        <v>740</v>
      </c>
      <c r="B242" s="108" t="s">
        <v>1772</v>
      </c>
      <c r="C242" s="166">
        <v>370.24567374999998</v>
      </c>
      <c r="D242" s="169">
        <v>2285</v>
      </c>
      <c r="F242" s="165">
        <f t="shared" si="9"/>
        <v>0.15766573759012042</v>
      </c>
      <c r="G242" s="165">
        <f t="shared" si="10"/>
        <v>0.15996919630355644</v>
      </c>
    </row>
    <row r="243" spans="1:7" x14ac:dyDescent="0.25">
      <c r="A243" s="108" t="s">
        <v>741</v>
      </c>
      <c r="B243" s="108" t="s">
        <v>1773</v>
      </c>
      <c r="C243" s="166">
        <v>611.65382350000004</v>
      </c>
      <c r="D243" s="169">
        <v>3408</v>
      </c>
      <c r="F243" s="165">
        <f t="shared" si="9"/>
        <v>0.26046719264858081</v>
      </c>
      <c r="G243" s="165">
        <f t="shared" si="10"/>
        <v>0.23858863063567629</v>
      </c>
    </row>
    <row r="244" spans="1:7" x14ac:dyDescent="0.25">
      <c r="A244" s="108" t="s">
        <v>742</v>
      </c>
      <c r="B244" s="108" t="s">
        <v>1774</v>
      </c>
      <c r="C244" s="166">
        <v>709.60213472999999</v>
      </c>
      <c r="D244" s="169">
        <v>3798</v>
      </c>
      <c r="F244" s="165">
        <f t="shared" si="9"/>
        <v>0.30217758612697215</v>
      </c>
      <c r="G244" s="165">
        <f t="shared" si="10"/>
        <v>0.26589190702884347</v>
      </c>
    </row>
    <row r="245" spans="1:7" x14ac:dyDescent="0.25">
      <c r="A245" s="108" t="s">
        <v>743</v>
      </c>
      <c r="B245" s="108" t="s">
        <v>1775</v>
      </c>
      <c r="C245" s="166">
        <v>288.64152890999998</v>
      </c>
      <c r="D245" s="169">
        <v>1491</v>
      </c>
      <c r="F245" s="165">
        <f t="shared" si="9"/>
        <v>0.12291535804808365</v>
      </c>
      <c r="G245" s="165">
        <f t="shared" si="10"/>
        <v>0.10438252590310837</v>
      </c>
    </row>
    <row r="246" spans="1:7" x14ac:dyDescent="0.25">
      <c r="A246" s="108" t="s">
        <v>744</v>
      </c>
      <c r="B246" s="108" t="s">
        <v>1776</v>
      </c>
      <c r="C246" s="166">
        <v>25.995703519999999</v>
      </c>
      <c r="D246" s="169">
        <v>138</v>
      </c>
      <c r="F246" s="165">
        <f t="shared" si="9"/>
        <v>1.1070032846413211E-2</v>
      </c>
      <c r="G246" s="165">
        <f t="shared" si="10"/>
        <v>9.6611593391206941E-3</v>
      </c>
    </row>
    <row r="247" spans="1:7" x14ac:dyDescent="0.25">
      <c r="A247" s="108" t="s">
        <v>745</v>
      </c>
      <c r="B247" s="108" t="s">
        <v>1777</v>
      </c>
      <c r="C247" s="166">
        <v>1.27589419</v>
      </c>
      <c r="D247" s="169">
        <v>6</v>
      </c>
      <c r="F247" s="165">
        <f t="shared" si="9"/>
        <v>5.4332788420137284E-4</v>
      </c>
      <c r="G247" s="165">
        <f t="shared" si="10"/>
        <v>4.2005040604872583E-4</v>
      </c>
    </row>
    <row r="248" spans="1:7" x14ac:dyDescent="0.25">
      <c r="A248" s="108" t="s">
        <v>746</v>
      </c>
      <c r="B248" s="108" t="s">
        <v>1764</v>
      </c>
      <c r="C248" s="166">
        <v>0</v>
      </c>
      <c r="D248" s="169">
        <v>0</v>
      </c>
      <c r="F248" s="165">
        <f t="shared" si="9"/>
        <v>0</v>
      </c>
      <c r="G248" s="165">
        <f t="shared" si="10"/>
        <v>0</v>
      </c>
    </row>
    <row r="249" spans="1:7" x14ac:dyDescent="0.25">
      <c r="A249" s="108" t="s">
        <v>747</v>
      </c>
      <c r="B249" s="136" t="s">
        <v>98</v>
      </c>
      <c r="C249" s="166">
        <f>SUM(C241:C248)</f>
        <v>2348.29506657</v>
      </c>
      <c r="D249" s="169">
        <f>SUM(D241:D248)</f>
        <v>14284</v>
      </c>
      <c r="F249" s="140">
        <f>SUM(F241:F248)</f>
        <v>1</v>
      </c>
      <c r="G249" s="140">
        <f>SUM(G241:G248)</f>
        <v>1</v>
      </c>
    </row>
    <row r="250" spans="1:7" outlineLevel="1" x14ac:dyDescent="0.25">
      <c r="A250" s="108" t="s">
        <v>748</v>
      </c>
      <c r="B250" s="123" t="s">
        <v>1765</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1766</v>
      </c>
      <c r="C251" s="166">
        <v>0</v>
      </c>
      <c r="D251" s="169">
        <v>0</v>
      </c>
      <c r="F251" s="165">
        <f t="shared" si="11"/>
        <v>0</v>
      </c>
      <c r="G251" s="165">
        <f t="shared" si="12"/>
        <v>0</v>
      </c>
    </row>
    <row r="252" spans="1:7" outlineLevel="1" x14ac:dyDescent="0.25">
      <c r="A252" s="108" t="s">
        <v>750</v>
      </c>
      <c r="B252" s="123" t="s">
        <v>1767</v>
      </c>
      <c r="C252" s="166">
        <v>0</v>
      </c>
      <c r="D252" s="169">
        <v>0</v>
      </c>
      <c r="F252" s="165">
        <f t="shared" si="11"/>
        <v>0</v>
      </c>
      <c r="G252" s="165">
        <f t="shared" si="12"/>
        <v>0</v>
      </c>
    </row>
    <row r="253" spans="1:7" outlineLevel="1" x14ac:dyDescent="0.25">
      <c r="A253" s="108" t="s">
        <v>751</v>
      </c>
      <c r="B253" s="123" t="s">
        <v>1768</v>
      </c>
      <c r="C253" s="166">
        <v>0</v>
      </c>
      <c r="D253" s="169">
        <v>0</v>
      </c>
      <c r="F253" s="165">
        <f t="shared" si="11"/>
        <v>0</v>
      </c>
      <c r="G253" s="165">
        <f t="shared" si="12"/>
        <v>0</v>
      </c>
    </row>
    <row r="254" spans="1:7" outlineLevel="1" x14ac:dyDescent="0.25">
      <c r="A254" s="108" t="s">
        <v>752</v>
      </c>
      <c r="B254" s="123" t="s">
        <v>1769</v>
      </c>
      <c r="C254" s="166">
        <v>0</v>
      </c>
      <c r="D254" s="169">
        <v>0</v>
      </c>
      <c r="F254" s="165">
        <f t="shared" si="11"/>
        <v>0</v>
      </c>
      <c r="G254" s="165">
        <f t="shared" si="12"/>
        <v>0</v>
      </c>
    </row>
    <row r="255" spans="1:7" outlineLevel="1" x14ac:dyDescent="0.25">
      <c r="A255" s="108" t="s">
        <v>753</v>
      </c>
      <c r="B255" s="123" t="s">
        <v>1770</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1778</v>
      </c>
      <c r="C260" s="140">
        <v>1</v>
      </c>
      <c r="E260" s="122"/>
      <c r="F260" s="122"/>
      <c r="G260" s="122"/>
    </row>
    <row r="261" spans="1:14" x14ac:dyDescent="0.25">
      <c r="A261" s="108" t="s">
        <v>759</v>
      </c>
      <c r="B261" s="108" t="s">
        <v>1779</v>
      </c>
      <c r="C261" s="140">
        <v>0</v>
      </c>
      <c r="E261" s="122"/>
      <c r="F261" s="122"/>
    </row>
    <row r="262" spans="1:14" x14ac:dyDescent="0.25">
      <c r="A262" s="108" t="s">
        <v>760</v>
      </c>
      <c r="B262" s="108" t="s">
        <v>1780</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1781</v>
      </c>
      <c r="C277" s="140">
        <v>0.32027456999999998</v>
      </c>
      <c r="E277" s="103"/>
      <c r="F277" s="103"/>
    </row>
    <row r="278" spans="1:7" x14ac:dyDescent="0.25">
      <c r="A278" s="108" t="s">
        <v>779</v>
      </c>
      <c r="B278" s="108" t="s">
        <v>780</v>
      </c>
      <c r="C278" s="140">
        <v>0.67972542999999996</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66" zoomScale="60" zoomScaleNormal="80" workbookViewId="0">
      <selection activeCell="C31" sqref="C31"/>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topLeftCell="A208" zoomScale="60" zoomScaleNormal="80" workbookViewId="0">
      <selection activeCell="C31" sqref="C31"/>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zoomScale="60" zoomScaleNormal="80" workbookViewId="0">
      <selection activeCell="C31" sqref="C31"/>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192" t="s">
        <v>1807</v>
      </c>
    </row>
    <row r="7" spans="1:13" x14ac:dyDescent="0.25">
      <c r="A7" s="1" t="s">
        <v>1289</v>
      </c>
      <c r="B7" s="39" t="s">
        <v>1290</v>
      </c>
      <c r="C7" s="192" t="s">
        <v>1808</v>
      </c>
    </row>
    <row r="8" spans="1:13" x14ac:dyDescent="0.25">
      <c r="A8" s="1" t="s">
        <v>1291</v>
      </c>
      <c r="B8" s="39" t="s">
        <v>1292</v>
      </c>
      <c r="C8" s="192" t="s">
        <v>1809</v>
      </c>
    </row>
    <row r="9" spans="1:13" x14ac:dyDescent="0.25">
      <c r="A9" s="1" t="s">
        <v>1293</v>
      </c>
      <c r="B9" s="39" t="s">
        <v>1294</v>
      </c>
      <c r="C9" s="192" t="s">
        <v>1783</v>
      </c>
    </row>
    <row r="10" spans="1:13" ht="44.25" customHeight="1" x14ac:dyDescent="0.25">
      <c r="A10" s="1" t="s">
        <v>1295</v>
      </c>
      <c r="B10" s="39" t="s">
        <v>1788</v>
      </c>
      <c r="C10" s="192" t="s">
        <v>1789</v>
      </c>
    </row>
    <row r="11" spans="1:13" ht="54.75" customHeight="1" x14ac:dyDescent="0.25">
      <c r="A11" s="1" t="s">
        <v>1296</v>
      </c>
      <c r="B11" s="39" t="s">
        <v>1790</v>
      </c>
      <c r="C11" s="192" t="s">
        <v>1810</v>
      </c>
    </row>
    <row r="12" spans="1:13" ht="45" x14ac:dyDescent="0.25">
      <c r="A12" s="1" t="s">
        <v>1297</v>
      </c>
      <c r="B12" s="39" t="s">
        <v>1298</v>
      </c>
      <c r="C12" s="192" t="s">
        <v>1786</v>
      </c>
    </row>
    <row r="13" spans="1:13" x14ac:dyDescent="0.25">
      <c r="A13" s="1" t="s">
        <v>1299</v>
      </c>
      <c r="B13" s="39" t="s">
        <v>1300</v>
      </c>
      <c r="C13" s="192" t="s">
        <v>1785</v>
      </c>
    </row>
    <row r="14" spans="1:13" ht="30" x14ac:dyDescent="0.25">
      <c r="A14" s="1" t="s">
        <v>1301</v>
      </c>
      <c r="B14" s="39" t="s">
        <v>1302</v>
      </c>
      <c r="C14" s="192" t="s">
        <v>1784</v>
      </c>
    </row>
    <row r="15" spans="1:13" x14ac:dyDescent="0.25">
      <c r="A15" s="1" t="s">
        <v>1303</v>
      </c>
      <c r="B15" s="39" t="s">
        <v>1304</v>
      </c>
      <c r="C15" s="192" t="s">
        <v>1787</v>
      </c>
    </row>
    <row r="16" spans="1:13" ht="30" x14ac:dyDescent="0.25">
      <c r="A16" s="1" t="s">
        <v>1305</v>
      </c>
      <c r="B16" s="43" t="s">
        <v>1306</v>
      </c>
      <c r="C16" s="192" t="s">
        <v>1782</v>
      </c>
    </row>
    <row r="17" spans="1:3" ht="30" customHeight="1" x14ac:dyDescent="0.25">
      <c r="A17" s="1" t="s">
        <v>1307</v>
      </c>
      <c r="B17" s="43" t="s">
        <v>1308</v>
      </c>
      <c r="C17" s="192" t="s">
        <v>1811</v>
      </c>
    </row>
    <row r="18" spans="1:3" x14ac:dyDescent="0.25">
      <c r="A18" s="1" t="s">
        <v>1309</v>
      </c>
      <c r="B18" s="43" t="s">
        <v>1310</v>
      </c>
      <c r="C18" s="192" t="s">
        <v>1812</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C31" sqref="C31"/>
    </sheetView>
  </sheetViews>
  <sheetFormatPr baseColWidth="10"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9" t="s">
        <v>1667</v>
      </c>
      <c r="E3" s="199"/>
      <c r="F3" s="199"/>
      <c r="G3" s="199"/>
      <c r="H3" s="199"/>
      <c r="I3" s="182"/>
      <c r="J3" s="183"/>
    </row>
    <row r="4" spans="2:10" ht="48.75" customHeight="1" x14ac:dyDescent="0.25">
      <c r="B4" s="181"/>
      <c r="C4" s="182"/>
      <c r="D4" s="199"/>
      <c r="E4" s="199"/>
      <c r="F4" s="199"/>
      <c r="G4" s="199"/>
      <c r="H4" s="199"/>
      <c r="I4" s="182"/>
      <c r="J4" s="183"/>
    </row>
    <row r="5" spans="2:10" x14ac:dyDescent="0.25">
      <c r="B5" s="181"/>
      <c r="C5" s="182"/>
      <c r="D5" s="182"/>
      <c r="E5" s="184"/>
      <c r="F5" s="185"/>
      <c r="G5" s="182"/>
      <c r="H5" s="182"/>
      <c r="I5" s="182"/>
      <c r="J5" s="183"/>
    </row>
    <row r="6" spans="2:10" x14ac:dyDescent="0.25">
      <c r="B6" s="181"/>
      <c r="C6" s="182"/>
      <c r="D6" s="198" t="s">
        <v>1791</v>
      </c>
      <c r="E6" s="198"/>
      <c r="F6" s="198"/>
      <c r="G6" s="198"/>
      <c r="H6" s="198"/>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topLeftCell="A10" zoomScale="60" zoomScaleNormal="80" workbookViewId="0">
      <selection activeCell="C31" sqref="C31"/>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0" t="s">
        <v>1616</v>
      </c>
      <c r="B1" s="200"/>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1792</v>
      </c>
      <c r="E14" s="31"/>
      <c r="F14" s="31"/>
      <c r="G14" s="31"/>
      <c r="H14" s="23"/>
      <c r="L14" s="23"/>
      <c r="M14" s="23"/>
    </row>
    <row r="15" spans="1:13" ht="45" x14ac:dyDescent="0.25">
      <c r="A15" s="25" t="s">
        <v>1523</v>
      </c>
      <c r="B15" s="42" t="s">
        <v>1793</v>
      </c>
      <c r="C15" s="25" t="s">
        <v>1710</v>
      </c>
      <c r="D15" s="25" t="s">
        <v>1794</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1795</v>
      </c>
      <c r="C18" s="25" t="s">
        <v>1670</v>
      </c>
      <c r="D18" s="25" t="s">
        <v>1792</v>
      </c>
      <c r="E18" s="31"/>
      <c r="F18" s="31"/>
      <c r="G18" s="31"/>
      <c r="H18" s="23"/>
      <c r="L18" s="23"/>
      <c r="M18" s="23"/>
    </row>
    <row r="19" spans="1:13" x14ac:dyDescent="0.25">
      <c r="A19" s="25" t="s">
        <v>1527</v>
      </c>
      <c r="B19" s="42" t="s">
        <v>1515</v>
      </c>
      <c r="C19" s="25" t="s">
        <v>1684</v>
      </c>
      <c r="D19" s="25" t="s">
        <v>1796</v>
      </c>
      <c r="E19" s="31"/>
      <c r="F19" s="31"/>
      <c r="G19" s="31"/>
      <c r="H19" s="23"/>
      <c r="L19" s="23"/>
      <c r="M19" s="23"/>
    </row>
    <row r="20" spans="1:13" x14ac:dyDescent="0.25">
      <c r="A20" s="25" t="s">
        <v>1528</v>
      </c>
      <c r="B20" s="42" t="s">
        <v>1516</v>
      </c>
      <c r="C20" s="25" t="s">
        <v>1694</v>
      </c>
      <c r="D20" s="25" t="s">
        <v>1797</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1798</v>
      </c>
      <c r="E24" s="31"/>
      <c r="F24" s="31"/>
      <c r="G24" s="31"/>
      <c r="H24" s="23"/>
      <c r="L24" s="23"/>
      <c r="M24" s="23"/>
    </row>
    <row r="25" spans="1:13" outlineLevel="1" x14ac:dyDescent="0.25">
      <c r="A25" s="25" t="s">
        <v>1532</v>
      </c>
      <c r="B25" s="40" t="s">
        <v>1686</v>
      </c>
      <c r="C25" s="25" t="s">
        <v>1670</v>
      </c>
      <c r="D25" s="25" t="s">
        <v>1792</v>
      </c>
      <c r="E25" s="31"/>
      <c r="F25" s="31"/>
      <c r="G25" s="31"/>
      <c r="H25" s="23"/>
      <c r="L25" s="23"/>
      <c r="M25" s="23"/>
    </row>
    <row r="26" spans="1:13" outlineLevel="1" x14ac:dyDescent="0.25">
      <c r="A26" s="25" t="s">
        <v>1535</v>
      </c>
      <c r="B26" s="40" t="s">
        <v>1690</v>
      </c>
      <c r="C26" s="25" t="s">
        <v>1691</v>
      </c>
      <c r="D26" s="25" t="s">
        <v>1798</v>
      </c>
      <c r="E26" s="31"/>
      <c r="F26" s="31"/>
      <c r="G26" s="31"/>
      <c r="H26" s="23"/>
      <c r="L26" s="23"/>
      <c r="M26" s="23"/>
    </row>
    <row r="27" spans="1:13" outlineLevel="1" x14ac:dyDescent="0.25">
      <c r="A27" s="25" t="s">
        <v>1536</v>
      </c>
      <c r="B27" s="40" t="s">
        <v>1693</v>
      </c>
      <c r="C27" s="25" t="s">
        <v>1694</v>
      </c>
      <c r="D27" s="25" t="s">
        <v>1797</v>
      </c>
      <c r="E27" s="31"/>
      <c r="F27" s="31"/>
      <c r="G27" s="31"/>
      <c r="H27" s="23"/>
      <c r="L27" s="23"/>
      <c r="M27" s="23"/>
    </row>
    <row r="28" spans="1:13" outlineLevel="1" x14ac:dyDescent="0.25">
      <c r="A28" s="25" t="s">
        <v>1537</v>
      </c>
      <c r="B28" s="40" t="s">
        <v>1711</v>
      </c>
      <c r="C28" s="25" t="s">
        <v>1712</v>
      </c>
      <c r="E28" s="31"/>
      <c r="F28" s="31"/>
      <c r="G28" s="31"/>
      <c r="H28" s="23"/>
      <c r="L28" s="23"/>
      <c r="M28" s="23"/>
    </row>
    <row r="29" spans="1:13" outlineLevel="1" x14ac:dyDescent="0.25">
      <c r="A29" s="25" t="s">
        <v>1538</v>
      </c>
      <c r="B29" s="40" t="s">
        <v>1706</v>
      </c>
      <c r="C29" s="25" t="s">
        <v>1707</v>
      </c>
      <c r="E29" s="31"/>
      <c r="F29" s="31"/>
      <c r="G29" s="31"/>
      <c r="H29" s="23"/>
      <c r="L29" s="23"/>
      <c r="M29" s="23"/>
    </row>
    <row r="30" spans="1:13" outlineLevel="1" x14ac:dyDescent="0.25">
      <c r="A30" s="25" t="s">
        <v>1539</v>
      </c>
      <c r="B30" s="40" t="s">
        <v>1685</v>
      </c>
      <c r="C30" s="25" t="s">
        <v>1670</v>
      </c>
      <c r="D30" s="25" t="s">
        <v>1792</v>
      </c>
      <c r="E30" s="31"/>
      <c r="F30" s="31"/>
      <c r="G30" s="31"/>
      <c r="H30" s="23"/>
      <c r="L30" s="23"/>
      <c r="M30" s="23"/>
    </row>
    <row r="31" spans="1:13" outlineLevel="1" x14ac:dyDescent="0.25">
      <c r="A31" s="25" t="s">
        <v>1540</v>
      </c>
      <c r="B31" s="40" t="s">
        <v>1696</v>
      </c>
      <c r="C31" s="25" t="s">
        <v>1697</v>
      </c>
      <c r="E31" s="31"/>
      <c r="F31" s="31"/>
      <c r="G31" s="31"/>
      <c r="H31" s="23"/>
      <c r="L31" s="23"/>
      <c r="M31" s="23"/>
    </row>
    <row r="32" spans="1:13" outlineLevel="1" x14ac:dyDescent="0.25">
      <c r="A32" s="25" t="s">
        <v>1541</v>
      </c>
      <c r="B32" s="40" t="s">
        <v>1699</v>
      </c>
      <c r="C32" s="25" t="s">
        <v>1700</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18.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68.941000000000003</v>
      </c>
      <c r="H75" s="23"/>
    </row>
    <row r="76" spans="1:14" x14ac:dyDescent="0.25">
      <c r="A76" s="25" t="s">
        <v>1583</v>
      </c>
      <c r="B76" s="25" t="s">
        <v>1611</v>
      </c>
      <c r="C76" s="148">
        <v>302.78449999999998</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1799</v>
      </c>
      <c r="C82" s="168">
        <v>3.2897899999999999E-3</v>
      </c>
      <c r="D82" s="108" t="str">
        <f t="shared" ref="D82:D87" si="0">IF(C82="","","ND2")</f>
        <v>ND2</v>
      </c>
      <c r="E82" s="108" t="str">
        <f t="shared" ref="E82:E87" si="1">IF(C82="","","ND2")</f>
        <v>ND2</v>
      </c>
      <c r="F82" s="108" t="str">
        <f t="shared" ref="F82:F87" si="2">IF(C82="","","ND2")</f>
        <v>ND2</v>
      </c>
      <c r="G82" s="168">
        <f t="shared" ref="G82:G87" si="3">IF(C82="","",C82)</f>
        <v>3.2897899999999999E-3</v>
      </c>
      <c r="H82" s="23"/>
    </row>
    <row r="83" spans="1:8" x14ac:dyDescent="0.25">
      <c r="A83" s="25" t="s">
        <v>1590</v>
      </c>
      <c r="B83" s="25" t="s">
        <v>1800</v>
      </c>
      <c r="C83" s="190">
        <v>4.7977000000000002E-4</v>
      </c>
      <c r="D83" s="25" t="str">
        <f t="shared" si="0"/>
        <v>ND2</v>
      </c>
      <c r="E83" s="25" t="str">
        <f t="shared" si="1"/>
        <v>ND2</v>
      </c>
      <c r="F83" s="25" t="str">
        <f t="shared" si="2"/>
        <v>ND2</v>
      </c>
      <c r="G83" s="190">
        <f t="shared" si="3"/>
        <v>4.7977000000000002E-4</v>
      </c>
      <c r="H83" s="23"/>
    </row>
    <row r="84" spans="1:8" x14ac:dyDescent="0.25">
      <c r="A84" s="25" t="s">
        <v>1591</v>
      </c>
      <c r="B84" s="25" t="s">
        <v>1801</v>
      </c>
      <c r="C84" s="190">
        <v>1.2729000000000001E-4</v>
      </c>
      <c r="D84" s="25" t="str">
        <f t="shared" si="0"/>
        <v>ND2</v>
      </c>
      <c r="E84" s="25" t="str">
        <f t="shared" si="1"/>
        <v>ND2</v>
      </c>
      <c r="F84" s="25" t="str">
        <f t="shared" si="2"/>
        <v>ND2</v>
      </c>
      <c r="G84" s="190">
        <f t="shared" si="3"/>
        <v>1.2729000000000001E-4</v>
      </c>
      <c r="H84" s="23"/>
    </row>
    <row r="85" spans="1:8" x14ac:dyDescent="0.25">
      <c r="A85" s="25" t="s">
        <v>1592</v>
      </c>
      <c r="B85" s="25" t="s">
        <v>1802</v>
      </c>
      <c r="C85" s="190">
        <v>2.9689999999999999E-5</v>
      </c>
      <c r="D85" s="25" t="str">
        <f t="shared" si="0"/>
        <v>ND2</v>
      </c>
      <c r="E85" s="25" t="str">
        <f t="shared" si="1"/>
        <v>ND2</v>
      </c>
      <c r="F85" s="25" t="str">
        <f t="shared" si="2"/>
        <v>ND2</v>
      </c>
      <c r="G85" s="190">
        <f t="shared" si="3"/>
        <v>2.9689999999999999E-5</v>
      </c>
      <c r="H85" s="23"/>
    </row>
    <row r="86" spans="1:8" x14ac:dyDescent="0.25">
      <c r="A86" s="25" t="s">
        <v>1603</v>
      </c>
      <c r="B86" s="25" t="s">
        <v>1803</v>
      </c>
      <c r="C86" s="190">
        <v>0</v>
      </c>
      <c r="D86" s="25" t="str">
        <f t="shared" si="0"/>
        <v>ND2</v>
      </c>
      <c r="E86" s="25" t="str">
        <f t="shared" si="1"/>
        <v>ND2</v>
      </c>
      <c r="F86" s="25" t="str">
        <f t="shared" si="2"/>
        <v>ND2</v>
      </c>
      <c r="G86" s="190">
        <f t="shared" si="3"/>
        <v>0</v>
      </c>
      <c r="H86" s="23"/>
    </row>
    <row r="87" spans="1:8" outlineLevel="1" x14ac:dyDescent="0.25">
      <c r="A87" s="25" t="s">
        <v>1593</v>
      </c>
      <c r="B87" s="25" t="s">
        <v>1804</v>
      </c>
      <c r="C87" s="190">
        <v>0.99607345000000003</v>
      </c>
      <c r="D87" s="25" t="str">
        <f t="shared" si="0"/>
        <v>ND2</v>
      </c>
      <c r="E87" s="25" t="str">
        <f t="shared" si="1"/>
        <v>ND2</v>
      </c>
      <c r="F87" s="25" t="str">
        <f t="shared" si="2"/>
        <v>ND2</v>
      </c>
      <c r="G87" s="190">
        <f t="shared" si="3"/>
        <v>0.99607345000000003</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9DA3CE-2002-460C-A688-F3BD32FA8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543D35-0651-46F7-A078-47A31D29C613}">
  <ds:schemaRefs>
    <ds:schemaRef ds:uri="a9eb1017-d938-41b5-a0ea-c598d0a65ca1"/>
    <ds:schemaRef ds:uri="cd14063a-d18e-4dcb-8e91-b87e83e81a5c"/>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79DEA41-CD50-48FB-80E9-E6F2869A10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2021-02-09T14:34:46Z</cp:lastPrinted>
  <dcterms:created xsi:type="dcterms:W3CDTF">2021-02-09T11:49:15Z</dcterms:created>
  <dcterms:modified xsi:type="dcterms:W3CDTF">2025-10-22T13:38:39Z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y fmtid="{D5CDD505-2E9C-101B-9397-08002B2CF9AE}" pid="4" name="MSIP_Label_b0e4137d-3c3f-4cec-9f07-da88235b25cd_Enabled">
    <vt:lpwstr>true</vt:lpwstr>
  </property>
  <property fmtid="{D5CDD505-2E9C-101B-9397-08002B2CF9AE}" pid="5" name="MSIP_Label_b0e4137d-3c3f-4cec-9f07-da88235b25cd_SetDate">
    <vt:lpwstr>2025-10-22T13:38:39Z</vt:lpwstr>
  </property>
  <property fmtid="{D5CDD505-2E9C-101B-9397-08002B2CF9AE}" pid="6" name="MSIP_Label_b0e4137d-3c3f-4cec-9f07-da88235b25cd_Method">
    <vt:lpwstr>Standard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28a9a7c9-914f-403f-b36f-f7a236226c0b</vt:lpwstr>
  </property>
  <property fmtid="{D5CDD505-2E9C-101B-9397-08002B2CF9AE}" pid="10" name="MSIP_Label_b0e4137d-3c3f-4cec-9f07-da88235b25cd_ContentBits">
    <vt:lpwstr>0</vt:lpwstr>
  </property>
</Properties>
</file>