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11\Draft\"/>
    </mc:Choice>
  </mc:AlternateContent>
  <xr:revisionPtr revIDLastSave="0" documentId="13_ncr:1_{DBCC3BDB-92B4-4097-8DB8-3795FC1F0991}" xr6:coauthVersionLast="44" xr6:coauthVersionMax="44" xr10:uidLastSave="{00000000-0000-0000-0000-000000000000}"/>
  <bookViews>
    <workbookView xWindow="-120" yWindow="-120" windowWidth="20730" windowHeight="11160" tabRatio="859" firstSheet="4"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F44" i="9"/>
  <c r="D44" i="9"/>
  <c r="C44" i="9"/>
  <c r="F36" i="9"/>
  <c r="D36" i="9"/>
  <c r="F28" i="9"/>
  <c r="D28" i="9"/>
  <c r="C15" i="9"/>
  <c r="F26" i="9" s="1"/>
  <c r="F13" i="9"/>
  <c r="F12"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D129" i="8"/>
  <c r="G135"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F99" i="8"/>
  <c r="D99" i="8"/>
  <c r="F98" i="8"/>
  <c r="D98" i="8"/>
  <c r="F97" i="8"/>
  <c r="D97" i="8"/>
  <c r="F96" i="8"/>
  <c r="D96" i="8"/>
  <c r="F95" i="8"/>
  <c r="D95" i="8"/>
  <c r="F94" i="8"/>
  <c r="D94" i="8"/>
  <c r="F93" i="8"/>
  <c r="F100" i="8" s="1"/>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C293" i="8"/>
  <c r="C290" i="8"/>
  <c r="C292" i="8"/>
  <c r="F292" i="8"/>
  <c r="C300" i="8"/>
  <c r="D292" i="8"/>
  <c r="D293" i="8"/>
  <c r="D290" i="8"/>
  <c r="F208" i="8" l="1"/>
  <c r="F212" i="8"/>
  <c r="G105" i="8"/>
  <c r="G103" i="8"/>
  <c r="G101" i="8"/>
  <c r="G98" i="8"/>
  <c r="G96" i="8"/>
  <c r="G94" i="8"/>
  <c r="G104" i="8"/>
  <c r="G102" i="8"/>
  <c r="G99" i="8"/>
  <c r="G97" i="8"/>
  <c r="G95" i="8"/>
  <c r="G93" i="8"/>
  <c r="F78" i="8"/>
  <c r="F80" i="8"/>
  <c r="F82" i="8"/>
  <c r="F101" i="8"/>
  <c r="F103" i="8"/>
  <c r="F105" i="8"/>
  <c r="F136" i="8"/>
  <c r="F135" i="8"/>
  <c r="F134" i="8"/>
  <c r="F130" i="8"/>
  <c r="F131" i="8"/>
  <c r="F132" i="8"/>
  <c r="F133" i="8"/>
  <c r="G134" i="8"/>
  <c r="G136" i="8"/>
  <c r="G156" i="8"/>
  <c r="G158" i="8"/>
  <c r="G160" i="8"/>
  <c r="F59" i="8"/>
  <c r="F61" i="8"/>
  <c r="F79" i="8"/>
  <c r="F102" i="8"/>
  <c r="G130" i="8"/>
  <c r="G131" i="8"/>
  <c r="G132" i="8"/>
  <c r="G133" i="8"/>
  <c r="F207" i="8"/>
  <c r="F156" i="8"/>
  <c r="F157" i="8"/>
  <c r="F158" i="8"/>
  <c r="F159" i="8"/>
  <c r="F160" i="8"/>
  <c r="F161" i="8"/>
  <c r="F180" i="8"/>
  <c r="F182" i="8"/>
  <c r="F184" i="8"/>
  <c r="F209" i="8"/>
  <c r="F211" i="8"/>
  <c r="F213" i="8"/>
  <c r="F14" i="9"/>
  <c r="F15" i="9" s="1"/>
  <c r="F17" i="9"/>
  <c r="F19" i="9"/>
  <c r="F21" i="9"/>
  <c r="F23" i="9"/>
  <c r="F25"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G100" i="8" l="1"/>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<sst xmlns="http://schemas.openxmlformats.org/spreadsheetml/2006/main" count="2472" uniqueCount="1814">
  <si>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</si>
  <si>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</si>
  <si>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</si>
  <si>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</si>
  <si>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</si>
  <si>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</si>
  <si>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</si>
  <si>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</si>
  <si>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</si>
  <si>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</si>
  <si>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</si>
  <si>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</si>
  <si>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</si>
  <si>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</si>
  <si>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</si>
  <si>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</si>
  <si>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</si>
  <si>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</si>
  <si>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</si>
  <si>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</si>
  <si>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</si>
  <si>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</si>
  <si>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</si>
  <si>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</si>
  <si>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</si>
  <si>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</si>
  <si>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</si>
  <si>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</si>
  <si>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</si>
  <si>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</si>
  <si>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</si>
  <si>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</si>
  <si>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</si>
  <si>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</si>
  <si>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</si>
  <si>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</si>
  <si>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</si>
  <si>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</si>
  <si>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</si>
  <si>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</si>
  <si>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</si>
  <si>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</si>
  <si>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</si>
  <si>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</si>
  <si>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</si>
  <si>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</si>
  <si>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</si>
  <si>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</si>
  <si>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</si>
  <si>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</si>
  <si>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</si>
  <si>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</si>
  <si>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</si>
  <si>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</si>
  <si>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</si>
  <si>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</si>
  <si>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</si>
  <si>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</si>
  <si>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</si>
  <si>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</si>
  <si>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</si>
  <si>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</si>
  <si>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</si>
  <si>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</si>
  <si>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</si>
  <si>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</si>
  <si>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</si>
  <si>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</si>
  <si>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</si>
  <si>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</si>
  <si>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</si>
  <si>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</si>
  <si>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</si>
  <si>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</si>
  <si>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</si>
  <si>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</si>
  <si>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</si>
  <si>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</si>
  <si>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</si>
  <si>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</si>
  <si>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</si>
  <si>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</si>
  <si>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</si>
  <si>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</si>
  <si>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</si>
  <si>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</si>
  <si>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</si>
  <si>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</si>
  <si>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</si>
  <si>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</si>
  <si>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</si>
  <si>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</si>
  <si>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</si>
  <si>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</si>
  <si>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</si>
  <si>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</si>
  <si>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</si>
  <si>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</si>
  <si>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</si>
  <si>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</si>
  <si>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</si>
  <si>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</si>
  <si>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</si>
  <si>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</si>
  <si>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</si>
  <si>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</si>
  <si>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</si>
  <si>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</si>
  <si>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</si>
  <si>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</si>
  <si>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</si>
  <si>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</si>
  <si>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</si>
  <si>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</si>
  <si>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</si>
  <si>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</si>
  <si>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</si>
  <si>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</si>
  <si>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</si>
  <si>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</si>
  <si>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</si>
  <si>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</si>
  <si>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</si>
  <si>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</si>
  <si>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</si>
  <si>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</si>
  <si>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</si>
  <si>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</si>
  <si>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</si>
  <si>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</si>
  <si>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</si>
  <si>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</si>
  <si>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</si>
  <si>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</si>
  <si>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</si>
  <si>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</si>
  <si>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</si>
  <si>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</si>
  <si>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</si>
  <si>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</si>
  <si>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</si>
  <si>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</si>
  <si>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</si>
  <si>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</si>
  <si>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</si>
  <si>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</si>
  <si>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</si>
  <si>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</si>
  <si>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</si>
  <si>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</si>
  <si>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</si>
  <si>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</si>
  <si>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</si>
  <si>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</si>
  <si>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</si>
  <si>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</si>
  <si>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</si>
  <si>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</si>
  <si>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</si>
  <si>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</si>
  <si>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</si>
  <si>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</si>
  <si>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</si>
  <si>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</si>
  <si>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</si>
  <si>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</si>
  <si>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</si>
  <si>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</si>
  <si>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</si>
  <si>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</si>
  <si>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</si>
  <si>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</si>
  <si>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</si>
  <si>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</si>
  <si>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</si>
  <si>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</si>
  <si>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</si>
  <si>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</si>
  <si>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</si>
  <si>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</si>
  <si>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</si>
  <si>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</si>
  <si>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</si>
  <si>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</si>
  <si>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</si>
  <si>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</si>
  <si>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</si>
  <si>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</si>
  <si>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</si>
  <si>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</si>
  <si>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</si>
  <si>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</si>
  <si>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</si>
  <si>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</si>
  <si>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</si>
  <si>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</si>
  <si>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</si>
  <si>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</si>
  <si>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</si>
  <si>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</si>
  <si>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</si>
  <si>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</si>
  <si>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</si>
  <si>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</si>
  <si>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</si>
  <si>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</si>
  <si>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</si>
  <si>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</si>
  <si>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</si>
  <si>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</si>
  <si>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</si>
  <si>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</si>
  <si>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</si>
  <si>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</si>
  <si>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</si>
  <si>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</si>
  <si>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</si>
  <si>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</si>
  <si>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</si>
  <si>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</si>
  <si>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</si>
  <si>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</si>
  <si>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</si>
  <si>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</si>
  <si>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</si>
  <si>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</si>
  <si>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</si>
  <si>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</si>
  <si>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</si>
  <si>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</si>
  <si>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</si>
  <si>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</si>
  <si>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</si>
  <si>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</si>
  <si>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</si>
  <si>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</si>
  <si>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</si>
  <si>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</si>
  <si>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</si>
  <si>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</si>
  <si>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</si>
  <si>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</si>
  <si>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</si>
  <si>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</si>
  <si>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</si>
  <si>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</si>
  <si>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</si>
  <si>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</si>
  <si>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</si>
  <si>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</si>
  <si>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</si>
  <si>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</si>
  <si>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</si>
  <si>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</si>
  <si>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</si>
  <si>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</si>
  <si>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</si>
  <si>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</si>
  <si>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</si>
  <si>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</si>
  <si>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</si>
  <si>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</si>
  <si>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</si>
  <si>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</si>
  <si>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</si>
  <si>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</si>
  <si>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</si>
  <si>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</si>
  <si>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</si>
  <si>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</si>
  <si>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</si>
  <si>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</si>
  <si>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</si>
  <si>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</si>
  <si>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</si>
  <si>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</si>
  <si>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</si>
  <si>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</si>
  <si>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</si>
  <si>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</si>
  <si>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</si>
  <si>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</si>
  <si>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</si>
  <si>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</si>
  <si>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</si>
  <si>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</si>
  <si>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</si>
  <si>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</si>
  <si>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</si>
  <si>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</si>
  <si>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</si>
  <si>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</si>
  <si>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</si>
  <si>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</si>
  <si>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</si>
  <si>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</si>
  <si>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</si>
  <si>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</si>
  <si>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</si>
  <si>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</si>
  <si>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</si>
  <si>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</si>
  <si>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</si>
  <si>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</si>
  <si>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</si>
  <si>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</si>
  <si>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</si>
  <si>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</si>
  <si>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</si>
  <si>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</si>
  <si>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</si>
  <si>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</si>
  <si>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</si>
  <si>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</si>
  <si>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</si>
  <si>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</si>
  <si>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</si>
  <si>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</si>
  <si>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</si>
  <si>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</si>
  <si>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</si>
  <si>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</si>
  <si>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</si>
  <si>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</si>
  <si>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</si>
  <si>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</si>
  <si>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</si>
  <si>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</si>
  <si>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</si>
  <si>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</si>
  <si>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</si>
  <si>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</si>
  <si>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</si>
  <si>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</si>
  <si>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</si>
  <si>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</si>
  <si>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</si>
  <si>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</si>
  <si>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</si>
  <si>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</si>
  <si>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</si>
  <si>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</si>
  <si>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</si>
  <si>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</si>
  <si>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</si>
  <si>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</si>
  <si>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</si>
  <si>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</si>
  <si>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</si>
  <si>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</si>
  <si>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</si>
  <si>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</si>
  <si>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</si>
  <si>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</si>
  <si>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</si>
  <si>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</si>
  <si>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</si>
  <si>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</si>
  <si>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</si>
  <si>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</si>
  <si>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</si>
  <si>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</si>
  <si>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</si>
  <si>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</si>
  <si>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</si>
  <si>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</si>
  <si>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</si>
  <si>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</si>
  <si>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</si>
  <si>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</si>
  <si>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</si>
  <si>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</si>
  <si>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</si>
  <si>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</si>
  <si>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</si>
  <si>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</si>
  <si>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</si>
  <si>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</si>
  <si>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</si>
  <si>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</si>
  <si>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</si>
  <si>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</si>
  <si>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</si>
  <si>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</si>
  <si>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</si>
  <si>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</si>
  <si>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</si>
  <si>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</si>
  <si>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</si>
  <si>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</si>
  <si>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</si>
  <si>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</si>
  <si>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</si>
  <si>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</si>
  <si>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</si>
  <si>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</si>
  <si>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</si>
  <si>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</si>
  <si>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</si>
  <si>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</si>
  <si>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</si>
  <si>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</si>
  <si>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</si>
  <si>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</si>
  <si>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</si>
  <si>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</si>
  <si>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</si>
  <si>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</si>
  <si>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</si>
  <si>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</si>
  <si>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</si>
  <si>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</si>
  <si>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</si>
  <si>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</si>
  <si>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</si>
  <si>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</si>
  <si>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</si>
  <si>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</si>
  <si>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</si>
  <si>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</si>
  <si>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</si>
  <si>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</si>
  <si>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</si>
  <si>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</si>
  <si>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</si>
  <si>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</si>
  <si>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</si>
  <si>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</si>
  <si>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</si>
  <si>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</si>
  <si>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</si>
  <si>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</si>
  <si>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</si>
  <si>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</si>
  <si>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</si>
  <si>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</si>
  <si>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</si>
  <si>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</si>
  <si>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</si>
  <si>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</si>
  <si>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</si>
  <si>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</si>
  <si>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</si>
  <si>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</si>
  <si>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</si>
  <si>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</si>
  <si>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</si>
  <si>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</si>
  <si>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</si>
  <si>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</si>
  <si>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</si>
  <si>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</si>
  <si>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</si>
  <si>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</si>
  <si>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</si>
  <si>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</si>
  <si>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</si>
  <si>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</si>
  <si>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</si>
  <si>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</si>
  <si>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</si>
  <si>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</si>
  <si>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</si>
  <si>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</si>
  <si>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</si>
  <si>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</si>
  <si>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</si>
  <si>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</si>
  <si>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</si>
  <si>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</si>
  <si>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</si>
  <si>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</si>
  <si>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</si>
  <si>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</si>
  <si>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</si>
  <si>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</si>
  <si>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</si>
  <si>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</si>
  <si>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</si>
  <si>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</si>
  <si>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</si>
  <si>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</si>
  <si>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</si>
  <si>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</si>
  <si>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</si>
  <si>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</si>
  <si>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</si>
  <si>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</si>
  <si>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</si>
  <si>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</si>
  <si>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</si>
  <si>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</si>
  <si>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</si>
  <si>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</si>
  <si>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</si>
  <si>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</si>
  <si>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</si>
  <si>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</si>
  <si>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</si>
  <si>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</si>
  <si>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</si>
  <si>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</si>
  <si>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</si>
  <si>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</si>
  <si>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</si>
  <si>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</si>
  <si>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</si>
  <si>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</si>
  <si>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</si>
  <si>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</si>
  <si>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</si>
  <si>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</si>
  <si>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</si>
  <si>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</si>
  <si>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</si>
  <si>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</si>
  <si>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</si>
  <si>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</si>
  <si>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</si>
  <si>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</si>
  <si>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</si>
  <si>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</si>
  <si>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</si>
  <si>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</si>
  <si>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</si>
  <si>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</si>
  <si>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</si>
  <si>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</si>
  <si>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</si>
  <si>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</si>
  <si>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</si>
  <si>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</si>
  <si>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</si>
  <si>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</si>
  <si>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</si>
  <si>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</si>
  <si>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</si>
  <si>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</si>
  <si>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</si>
  <si>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</si>
  <si>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</si>
  <si>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</si>
  <si>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</si>
  <si>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</si>
  <si>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</si>
  <si>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</si>
  <si>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</si>
  <si>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</si>
  <si>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</si>
  <si>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</si>
  <si>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</si>
  <si>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</si>
  <si>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</si>
  <si>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</si>
  <si>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</si>
  <si>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</si>
  <si>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</si>
  <si>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</si>
  <si>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</si>
  <si>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</si>
  <si>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</si>
  <si>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</si>
  <si>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</si>
  <si>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</si>
  <si>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</si>
  <si>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</si>
  <si>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</si>
  <si>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</si>
  <si>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</si>
  <si>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</si>
  <si>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</si>
  <si>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</si>
  <si>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</si>
  <si>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</si>
  <si>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</si>
  <si>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</si>
  <si>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</si>
  <si>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</si>
  <si>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</si>
  <si>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</si>
  <si>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</si>
  <si>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</si>
  <si>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</si>
  <si>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</si>
  <si>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</si>
  <si>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</si>
  <si>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</si>
  <si>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</si>
  <si>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</si>
  <si>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</si>
  <si>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</si>
  <si>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</si>
  <si>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</si>
  <si>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</si>
  <si>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</si>
  <si>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</si>
  <si>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</si>
  <si>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</si>
  <si>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</si>
  <si>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</si>
  <si>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</si>
  <si>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</si>
  <si>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</si>
  <si>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</si>
  <si>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</si>
  <si>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</si>
  <si>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</si>
  <si>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</si>
  <si>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</si>
  <si>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</si>
  <si>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</si>
  <si>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</si>
  <si>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</si>
  <si>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</si>
  <si>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</si>
  <si>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</si>
  <si>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</si>
  <si>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</si>
  <si>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</si>
  <si>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</si>
  <si>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</si>
  <si>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</si>
  <si>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</si>
  <si>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</si>
  <si>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</si>
  <si>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</si>
  <si>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</si>
  <si>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</si>
  <si>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</si>
  <si>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</si>
  <si>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</si>
  <si>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</si>
  <si>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</si>
  <si>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</si>
  <si>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</si>
  <si>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</si>
  <si>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</si>
  <si>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</si>
  <si>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</si>
  <si>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</si>
  <si>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</si>
  <si>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</si>
  <si>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</si>
  <si>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</si>
  <si>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</si>
  <si>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</si>
  <si>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</si>
  <si>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</si>
  <si>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</si>
  <si>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</si>
  <si>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</si>
  <si>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</si>
  <si>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</si>
  <si>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</si>
  <si>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</si>
  <si>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</si>
  <si>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</si>
  <si>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</si>
  <si>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</si>
  <si>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</si>
  <si>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</si>
  <si>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</si>
  <si>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</si>
  <si>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</si>
  <si>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</si>
  <si>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</si>
  <si>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</si>
  <si>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</si>
  <si>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</si>
  <si>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</si>
  <si>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</si>
  <si>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</si>
  <si>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</si>
  <si>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</si>
  <si>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</si>
  <si>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</si>
  <si>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</si>
  <si>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</si>
  <si>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</si>
  <si>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</si>
  <si>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</si>
  <si>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</si>
  <si>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</si>
  <si>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</si>
  <si>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</si>
  <si>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</si>
  <si>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</si>
  <si>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</si>
  <si>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</si>
  <si>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</si>
  <si>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</si>
  <si>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</si>
  <si>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</si>
  <si>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</si>
  <si>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</si>
  <si>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</si>
  <si>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</si>
  <si>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</si>
  <si>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</si>
  <si>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</si>
  <si>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</si>
  <si>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</si>
  <si>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</si>
  <si>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</si>
  <si>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</si>
  <si>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</si>
  <si>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</si>
  <si>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</si>
  <si>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</si>
  <si>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</si>
  <si>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</si>
  <si>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</si>
  <si>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</si>
  <si>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</si>
  <si>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</si>
  <si>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</si>
  <si>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</si>
  <si>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</si>
  <si>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</si>
  <si>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</si>
  <si>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</si>
  <si>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</si>
  <si>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</si>
  <si>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</si>
  <si>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</si>
  <si>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</si>
  <si>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</si>
  <si>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</si>
  <si>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</si>
  <si>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</si>
  <si>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</si>
  <si>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</si>
  <si>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</si>
  <si>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</si>
  <si>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</si>
  <si>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</si>
  <si>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</si>
  <si>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</si>
  <si>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</si>
  <si>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</si>
  <si>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</si>
  <si>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</si>
  <si>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</si>
  <si>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</si>
  <si>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</si>
  <si>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</si>
  <si>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</si>
  <si>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</si>
  <si>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</si>
  <si>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</si>
  <si>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</si>
  <si>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</si>
  <si>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</si>
  <si>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</si>
  <si>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</si>
  <si>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</si>
  <si>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</si>
  <si>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</si>
  <si>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</si>
  <si>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</si>
  <si>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</si>
  <si>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</si>
  <si>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</si>
  <si>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</si>
  <si>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</si>
  <si>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</si>
  <si>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</si>
  <si>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</si>
  <si>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</si>
  <si>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</si>
  <si>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</si>
  <si>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</si>
  <si>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</si>
  <si>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</si>
  <si>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</si>
  <si>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</si>
  <si>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</si>
  <si>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</si>
  <si>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</si>
  <si>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</si>
  <si>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</si>
  <si>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</si>
  <si>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</si>
  <si>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</si>
  <si>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</si>
  <si>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</si>
  <si>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</si>
  <si>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</si>
  <si>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</si>
  <si>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</si>
  <si>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</si>
  <si>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</si>
  <si>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</si>
  <si>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</si>
  <si>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</si>
  <si>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</si>
  <si>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</si>
  <si>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</si>
  <si>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</si>
  <si>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</si>
  <si>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</si>
  <si>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</si>
  <si>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</si>
  <si>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</si>
  <si>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</si>
  <si>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</si>
  <si>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</si>
  <si>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</si>
  <si>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</si>
  <si>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</si>
  <si>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</si>
  <si>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</si>
  <si>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</si>
  <si>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</si>
  <si>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</si>
  <si>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</si>
  <si>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</si>
  <si>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</si>
  <si>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</si>
  <si>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</si>
  <si>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</si>
  <si>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</si>
  <si>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</si>
  <si>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</si>
  <si>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</si>
  <si>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</si>
  <si>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</si>
  <si>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</si>
  <si>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</si>
  <si>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</si>
  <si>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</si>
  <si>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</si>
  <si>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</si>
  <si>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</si>
  <si>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</si>
  <si>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</si>
  <si>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</si>
  <si>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</si>
  <si>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</si>
  <si>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</si>
  <si>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</si>
  <si>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</si>
  <si>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</si>
  <si>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</si>
  <si>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</si>
  <si>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</si>
  <si>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</si>
  <si>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</si>
  <si>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</si>
  <si>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</si>
  <si>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</si>
  <si>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</si>
  <si>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</si>
  <si>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</si>
  <si>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</si>
  <si>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</si>
  <si>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</si>
  <si>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</si>
  <si>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</si>
  <si>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</si>
  <si>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</si>
  <si>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</si>
  <si>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</si>
  <si>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</si>
  <si>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</si>
  <si>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</si>
  <si>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</si>
  <si>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</si>
  <si>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</si>
  <si>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</si>
  <si>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</si>
  <si>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</si>
  <si>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</si>
  <si>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</si>
  <si>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</si>
  <si>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</si>
  <si>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</si>
  <si>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</si>
  <si>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</si>
  <si>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</si>
  <si>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</si>
  <si>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</si>
  <si>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</si>
  <si>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</si>
  <si>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</si>
  <si>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</si>
  <si>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</si>
  <si>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</si>
  <si>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</si>
  <si>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</si>
  <si>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</si>
  <si>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</si>
  <si>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</si>
  <si>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</si>
  <si>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</si>
  <si>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</si>
  <si>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</si>
  <si>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</si>
  <si>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</si>
  <si>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</si>
  <si>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</si>
  <si>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</si>
  <si>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</si>
  <si>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</si>
  <si>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</si>
  <si>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</si>
  <si>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</si>
  <si>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</si>
  <si>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</si>
  <si>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</si>
  <si>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</si>
  <si>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</si>
  <si>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</si>
  <si>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</si>
  <si>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</si>
  <si>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</si>
  <si>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</si>
  <si>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</si>
  <si>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</si>
  <si>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</si>
  <si>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</si>
  <si>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</si>
  <si>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</si>
  <si>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</si>
  <si>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</si>
  <si>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</si>
  <si>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</si>
  <si>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</si>
  <si>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</si>
  <si>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</si>
  <si>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</si>
  <si>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</si>
  <si>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</si>
  <si>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</si>
  <si>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</si>
  <si>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</si>
  <si>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</si>
  <si>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</si>
  <si>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</si>
  <si>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</si>
  <si>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</si>
  <si>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</si>
  <si>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</si>
  <si>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</si>
  <si>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</si>
  <si>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</si>
  <si>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</si>
  <si>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</si>
  <si>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</si>
  <si>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</si>
  <si>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</si>
  <si>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</si>
  <si>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</si>
  <si>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</si>
  <si>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</si>
  <si>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</si>
  <si>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</si>
  <si>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</si>
  <si>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</si>
  <si>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</si>
  <si>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</si>
  <si>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</si>
  <si>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</si>
  <si>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</si>
  <si>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</si>
  <si>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</si>
  <si>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</si>
  <si>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</si>
  <si>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</si>
  <si>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</si>
  <si>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</si>
  <si>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</si>
  <si>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</si>
  <si>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</si>
  <si>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</si>
  <si>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</si>
  <si>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</si>
  <si>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</si>
  <si>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</si>
  <si>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</si>
  <si>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</si>
  <si>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</si>
  <si>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</si>
  <si>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</si>
  <si>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</si>
  <si>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</si>
  <si>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</si>
  <si>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</si>
  <si>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</si>
  <si>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</si>
  <si>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</si>
  <si>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</si>
  <si>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</si>
  <si>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</si>
  <si>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</si>
  <si>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</si>
  <si>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</si>
  <si>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</si>
  <si>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</si>
  <si>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</si>
  <si>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</si>
  <si>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</si>
  <si>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</si>
  <si>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</si>
  <si>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</si>
  <si>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</si>
  <si>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</si>
  <si>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</si>
  <si>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</si>
  <si>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</si>
  <si>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</si>
  <si>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</si>
  <si>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</si>
  <si>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</si>
  <si>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</si>
  <si>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</si>
  <si>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</si>
  <si>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</si>
  <si>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</si>
  <si>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</si>
  <si>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</si>
  <si>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</si>
  <si>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</si>
  <si>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</si>
  <si>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</si>
  <si>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</si>
  <si>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</si>
  <si>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</si>
  <si>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</si>
  <si>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</si>
  <si>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</si>
  <si>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</si>
  <si>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</si>
  <si>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</si>
  <si>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</si>
  <si>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</si>
  <si>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</si>
  <si>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</si>
  <si>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</si>
  <si>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</si>
  <si>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</si>
  <si>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</si>
  <si>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</si>
  <si>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</si>
  <si>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</si>
  <si>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</si>
  <si>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</si>
  <si>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</si>
  <si>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</si>
  <si>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</si>
  <si>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</si>
  <si>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</si>
  <si>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</si>
  <si>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</si>
  <si>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</si>
  <si>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</si>
  <si>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</si>
  <si>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</si>
  <si>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</si>
  <si>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</si>
  <si>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</si>
  <si>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</si>
  <si>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</si>
  <si>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</si>
  <si>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</si>
  <si>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</si>
  <si>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</si>
  <si>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</si>
  <si>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</si>
  <si>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</si>
  <si>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</si>
  <si>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</si>
  <si>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</si>
  <si>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</si>
  <si>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</si>
  <si>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</si>
  <si>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</si>
  <si>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</si>
  <si>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</si>
  <si>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</si>
  <si>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</si>
  <si>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</si>
  <si>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</si>
  <si>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</si>
  <si>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</si>
  <si>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</si>
  <si>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</si>
  <si>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</si>
  <si>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</si>
  <si>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</si>
  <si>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</si>
  <si>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</si>
  <si>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</si>
  <si>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</si>
  <si>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</si>
  <si>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</si>
  <si>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</si>
  <si>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</si>
  <si>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</si>
  <si>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</si>
  <si>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</si>
  <si>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</si>
  <si>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</si>
  <si>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</si>
  <si>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</si>
  <si>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</si>
  <si>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</si>
  <si>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</si>
  <si>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</si>
  <si>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</si>
  <si>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</si>
  <si>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</si>
  <si>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</si>
  <si>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</si>
  <si>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</si>
  <si>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</si>
  <si>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</si>
  <si>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</si>
  <si>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</si>
  <si>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</si>
  <si>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</si>
  <si>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</si>
  <si>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</si>
  <si>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</si>
  <si>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</si>
  <si>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</si>
  <si>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</si>
  <si>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</si>
  <si>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</si>
  <si>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</si>
  <si>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</si>
  <si>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</si>
  <si>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</si>
  <si>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</si>
  <si>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</si>
  <si>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</si>
  <si>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</si>
  <si>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</si>
  <si>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</si>
  <si>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</si>
  <si>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</si>
  <si>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</si>
  <si>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</si>
  <si>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</si>
  <si>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</si>
  <si>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</si>
  <si>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</si>
  <si>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</si>
  <si>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</si>
  <si>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</si>
  <si>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</si>
  <si>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</si>
  <si>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</si>
  <si>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</si>
  <si>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</si>
  <si>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</si>
  <si>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</si>
  <si>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</si>
  <si>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</si>
  <si>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</si>
  <si>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</si>
  <si>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</si>
  <si>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</si>
  <si>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</si>
  <si>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</si>
  <si>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</si>
  <si>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</si>
  <si>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</si>
  <si>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</si>
  <si>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</si>
  <si>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</si>
  <si>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</si>
  <si>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</si>
  <si>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</si>
  <si>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</si>
  <si>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</si>
  <si>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</si>
  <si>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</si>
  <si>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</si>
  <si>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</si>
  <si>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</si>
  <si>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</si>
  <si>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</si>
  <si>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</si>
  <si>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</si>
  <si>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</si>
  <si>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</si>
  <si>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</si>
  <si>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</si>
  <si>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</si>
  <si>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</si>
  <si>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</si>
  <si>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</si>
  <si>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</si>
  <si>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</si>
  <si>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</si>
  <si>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</si>
  <si>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</si>
  <si>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</si>
  <si>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</si>
  <si>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</si>
  <si>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</si>
  <si>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</si>
  <si>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</si>
  <si>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</si>
  <si>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</si>
  <si>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</si>
  <si>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</si>
  <si>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</si>
  <si>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</si>
  <si>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</si>
  <si>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</si>
  <si>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</si>
  <si>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</si>
  <si>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</si>
  <si>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</si>
  <si>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</si>
  <si>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</si>
  <si>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</si>
  <si>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</si>
  <si>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</si>
  <si>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</si>
  <si>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</si>
  <si>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</si>
  <si>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</si>
  <si>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</si>
  <si>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</si>
  <si>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</si>
  <si>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</si>
  <si>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</si>
  <si>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</si>
  <si>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</si>
  <si>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</si>
  <si>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</si>
  <si>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</si>
  <si>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</si>
  <si>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</si>
  <si>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</si>
  <si>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</si>
  <si>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</si>
  <si>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</si>
  <si>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</si>
  <si>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</si>
  <si>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</si>
  <si>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</si>
  <si>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</si>
  <si>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</si>
  <si>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</si>
  <si>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</si>
  <si>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</si>
  <si>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</si>
  <si>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</si>
  <si>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</si>
  <si>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</si>
  <si>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</si>
  <si>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</si>
  <si>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</si>
  <si>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</si>
  <si>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</si>
  <si>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</si>
  <si>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</si>
  <si>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</si>
  <si>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</si>
  <si>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</si>
  <si>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</si>
  <si>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</si>
  <si>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</si>
  <si>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</si>
  <si>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</si>
  <si>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</si>
  <si>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</si>
  <si>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</si>
  <si>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</si>
  <si>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</si>
  <si>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</si>
  <si>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</si>
  <si>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</si>
  <si>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</si>
  <si>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</si>
  <si>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</si>
  <si>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</si>
  <si>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</si>
  <si>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</si>
  <si>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</si>
  <si>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</si>
  <si>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</si>
  <si>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</si>
  <si>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</si>
  <si>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</si>
  <si>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</si>
  <si>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</si>
  <si>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</si>
  <si>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</si>
  <si>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</si>
  <si>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</si>
  <si>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</si>
  <si>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</si>
  <si>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</si>
  <si>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</si>
  <si>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</si>
  <si>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</si>
  <si>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</si>
  <si>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</si>
  <si>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</si>
  <si>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</si>
  <si>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</si>
  <si>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</si>
  <si>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</si>
  <si>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</si>
  <si>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</si>
  <si>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</si>
  <si>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</si>
  <si>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</si>
  <si>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</si>
  <si>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</si>
  <si>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</si>
  <si>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</si>
  <si>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</si>
  <si>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</si>
  <si>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</si>
  <si>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</si>
  <si>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</si>
  <si>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</si>
  <si>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</si>
  <si>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</si>
  <si>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</si>
  <si>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</si>
  <si>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</si>
  <si>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</si>
  <si>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</si>
  <si>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</si>
  <si>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</si>
  <si>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</si>
  <si>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</si>
  <si>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</si>
  <si>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</si>
  <si>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</si>
  <si>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</si>
  <si>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</si>
  <si>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</si>
  <si>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</si>
  <si>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</si>
  <si>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</si>
  <si>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</si>
  <si>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</si>
  <si>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</si>
  <si>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</si>
  <si>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</si>
  <si>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</si>
  <si>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</si>
  <si>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</si>
  <si>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</si>
  <si>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</si>
  <si>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</si>
  <si>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</si>
  <si>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</si>
  <si>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</si>
  <si>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</si>
  <si>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</si>
  <si>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</si>
  <si>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</si>
  <si>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</si>
  <si>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</si>
  <si>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</si>
  <si>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</si>
  <si>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</si>
  <si>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</si>
  <si>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</si>
  <si>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</si>
  <si>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</si>
  <si>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</si>
  <si>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</si>
  <si>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</si>
  <si>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</si>
  <si>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</si>
  <si>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</si>
  <si>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</si>
  <si>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</si>
  <si>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</si>
  <si>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</si>
  <si>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</si>
  <si>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</si>
  <si>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</si>
  <si>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</si>
  <si>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</si>
  <si>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</si>
  <si>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</si>
  <si>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</si>
  <si>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</si>
  <si>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</si>
  <si>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</si>
  <si>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</si>
  <si>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</si>
  <si>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</si>
  <si>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</si>
  <si>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</si>
  <si>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</si>
  <si>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</si>
  <si>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</si>
  <si>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</si>
  <si>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</si>
  <si>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</si>
  <si>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</si>
  <si>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</si>
  <si>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</si>
  <si>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</si>
  <si>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</si>
  <si>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</si>
  <si>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</si>
  <si>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</si>
  <si>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</si>
  <si>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</si>
  <si>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</si>
  <si>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</si>
  <si>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</si>
  <si>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</si>
  <si>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</si>
  <si>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</si>
  <si>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</si>
  <si>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</si>
  <si>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</si>
  <si>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</si>
  <si>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</si>
  <si>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</si>
  <si>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</si>
  <si>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</si>
  <si>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</si>
  <si>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</si>
  <si>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</si>
  <si>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</si>
  <si>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</si>
  <si>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</si>
  <si>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</si>
  <si>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</si>
  <si>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</si>
  <si>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</si>
  <si>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</si>
  <si>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</si>
  <si>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</si>
  <si>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</si>
  <si>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</si>
  <si>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</si>
  <si>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</si>
  <si>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</si>
  <si>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</si>
  <si>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</si>
  <si>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</si>
  <si>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</si>
  <si>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</si>
  <si>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</si>
  <si>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</si>
  <si>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</si>
  <si>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</si>
  <si>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</si>
  <si>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</si>
  <si>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</si>
  <si>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</si>
  <si>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</si>
  <si>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</si>
  <si>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</si>
  <si>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</si>
  <si>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</si>
  <si>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</si>
  <si>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</si>
  <si>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</si>
  <si>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</si>
  <si>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</si>
  <si>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</si>
  <si>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</si>
  <si>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</si>
  <si>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</si>
  <si>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</si>
  <si>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</si>
  <si>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</si>
  <si>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</si>
  <si>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</si>
  <si>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</si>
  <si>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</si>
  <si>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</si>
  <si>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</si>
  <si>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</si>
  <si>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</si>
  <si>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</si>
  <si>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</si>
  <si>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</si>
  <si>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</si>
  <si>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</si>
  <si>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</si>
  <si>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</si>
  <si>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</si>
  <si>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</si>
  <si>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</si>
  <si>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</si>
  <si>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</si>
  <si>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</si>
  <si>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</si>
  <si>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</si>
  <si>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</si>
  <si>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</si>
  <si>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</si>
  <si>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</si>
  <si>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</si>
  <si>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</si>
  <si>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</si>
  <si>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</si>
  <si>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</si>
  <si>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</si>
  <si>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</si>
  <si>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</si>
  <si>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</si>
  <si>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</si>
  <si>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</si>
  <si>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</si>
  <si>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</si>
  <si>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</si>
  <si>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</si>
  <si>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</si>
  <si>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</si>
  <si>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</si>
  <si>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</si>
  <si>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</si>
  <si>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</si>
  <si>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</si>
  <si>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</si>
  <si>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</si>
  <si>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</si>
  <si>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</si>
  <si>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</si>
  <si>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</si>
  <si>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</si>
  <si>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</si>
  <si>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</si>
  <si>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</si>
  <si>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</si>
  <si>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</si>
  <si>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</si>
  <si>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</si>
  <si>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</si>
  <si>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</si>
  <si>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</si>
  <si>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</si>
  <si>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</si>
  <si>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</si>
  <si>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</si>
  <si>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</si>
  <si>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</si>
  <si>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</si>
  <si>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</si>
  <si>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</si>
  <si>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</si>
  <si>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</si>
  <si>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</si>
  <si>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</si>
  <si>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</si>
  <si>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</si>
  <si>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</si>
  <si>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</si>
  <si>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</si>
  <si>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</si>
  <si>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</si>
  <si>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</si>
  <si>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</si>
  <si>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</si>
  <si>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</si>
  <si>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</si>
  <si>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</si>
  <si>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</si>
  <si>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</si>
  <si>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</si>
  <si>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</si>
  <si>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</si>
  <si>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</si>
  <si>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</si>
  <si>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</si>
  <si>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</si>
  <si>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</si>
  <si>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</si>
  <si>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</si>
  <si>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</si>
  <si>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</si>
  <si>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</si>
  <si>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</si>
  <si>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</si>
  <si>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</si>
  <si>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</si>
  <si>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</si>
  <si>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</si>
  <si>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</si>
  <si>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</si>
  <si>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</si>
  <si>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</si>
  <si>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</si>
  <si>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</si>
  <si>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</si>
  <si>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</si>
  <si>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</si>
  <si>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</si>
  <si>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</si>
  <si>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</si>
  <si>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</si>
  <si>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</si>
  <si>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</si>
  <si>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</si>
  <si>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</si>
  <si>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</si>
  <si>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</si>
  <si>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</si>
  <si>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</si>
  <si>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</si>
  <si>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</si>
  <si>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</si>
  <si>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</si>
  <si>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</si>
  <si>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</si>
  <si>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</si>
  <si>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</si>
  <si>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</si>
  <si>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</si>
  <si>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</si>
  <si>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</si>
  <si>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</si>
  <si>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</si>
  <si>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</si>
  <si>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</si>
  <si>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</si>
  <si>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</si>
  <si>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</si>
  <si>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</si>
  <si>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</si>
  <si>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</si>
  <si>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</si>
  <si>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</si>
  <si>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</si>
  <si>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</si>
  <si>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</si>
  <si>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</si>
  <si>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</si>
  <si>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</si>
  <si>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</si>
  <si>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</si>
  <si>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</si>
  <si>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</si>
  <si>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</si>
  <si>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</si>
  <si>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</si>
  <si>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</si>
  <si>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</si>
  <si>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</si>
  <si>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</si>
  <si>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</si>
  <si>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</si>
  <si>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</si>
  <si>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</si>
  <si>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</si>
  <si>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</si>
  <si>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</si>
  <si>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</si>
  <si>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</si>
  <si>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</si>
  <si>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</si>
  <si>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</si>
  <si>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</si>
  <si>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</si>
  <si>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</si>
  <si>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</si>
  <si>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</si>
  <si>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</si>
  <si>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</si>
  <si>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</si>
  <si>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</si>
  <si>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</si>
  <si>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</si>
  <si>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</si>
  <si>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</si>
  <si>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</si>
  <si>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</si>
  <si>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</si>
  <si>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</si>
  <si>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</si>
  <si>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</si>
  <si>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</si>
  <si>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</si>
  <si>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</si>
  <si>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</si>
  <si>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</si>
  <si>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</si>
  <si>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</si>
  <si>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</si>
  <si>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</si>
  <si>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</si>
  <si>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</si>
  <si>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</si>
  <si>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</si>
  <si>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</si>
  <si>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</si>
  <si>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</si>
  <si>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</si>
  <si>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</si>
  <si>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</si>
  <si>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</si>
  <si>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</si>
  <si>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</si>
  <si>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</si>
  <si>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</si>
  <si>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</si>
  <si>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</si>
  <si>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</si>
  <si>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</si>
  <si>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</si>
  <si>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</si>
  <si>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</si>
  <si>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</si>
  <si>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</si>
  <si>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</si>
  <si>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</si>
  <si>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</si>
  <si>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</si>
  <si>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</si>
  <si>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</si>
  <si>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</si>
  <si>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</si>
  <si>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</si>
  <si>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</si>
  <si>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</si>
  <si>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</si>
  <si>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</si>
  <si>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</si>
  <si>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</si>
  <si>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</si>
  <si>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</si>
  <si>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</si>
  <si>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</si>
  <si>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</si>
  <si>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</si>
  <si>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</si>
  <si>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</si>
  <si>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</si>
  <si>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</si>
  <si>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</si>
  <si>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</si>
  <si>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</si>
  <si>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</si>
  <si>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</si>
  <si>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</si>
  <si>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</si>
  <si>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</si>
  <si>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</si>
  <si>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</si>
  <si>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</si>
  <si>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</si>
  <si>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</si>
  <si>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</si>
  <si>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</si>
  <si>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</si>
  <si>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</si>
  <si>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</si>
  <si>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</si>
  <si>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</si>
  <si>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</si>
  <si>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</si>
  <si>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</si>
  <si>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</si>
  <si>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</si>
  <si>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</si>
  <si>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</si>
  <si>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</si>
  <si>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</si>
  <si>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</si>
  <si>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</si>
  <si>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</si>
  <si>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</si>
  <si>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</si>
  <si>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</si>
  <si>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</si>
  <si>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</si>
  <si>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</si>
  <si>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</si>
  <si>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</si>
  <si>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</si>
  <si>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</si>
  <si>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</si>
  <si>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</si>
  <si>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</si>
  <si>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</si>
  <si>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</si>
  <si>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</si>
  <si>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</si>
  <si>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</si>
  <si>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</si>
  <si>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</si>
  <si>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</si>
  <si>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</si>
  <si>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</si>
  <si>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</si>
  <si>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</si>
  <si>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</si>
  <si>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</si>
  <si>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</si>
  <si>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</si>
  <si>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</si>
  <si>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</si>
  <si>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</si>
  <si>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</si>
  <si>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</si>
  <si>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</si>
  <si>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</si>
  <si>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Cut-off Date: 01/12/2020</t>
  </si>
  <si>
    <t>Reporting Date: 28/12/2020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</si>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</sst>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C10" sqref="C10"/>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election activeCell="Q14" sqref="Q14"/>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1807</v>
      </c>
      <c r="G9" s="7"/>
      <c r="H9" s="7"/>
      <c r="I9" s="7"/>
      <c r="J9" s="8"/>
    </row>
    <row r="10" spans="2:10" ht="21" x14ac:dyDescent="0.25">
      <c r="B10" s="6"/>
      <c r="C10" s="7"/>
      <c r="D10" s="7"/>
      <c r="E10" s="7"/>
      <c r="F10" s="12" t="s">
        <v>1806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250" zoomScale="60" zoomScaleNormal="85" workbookViewId="0">
      <selection activeCell="C193" sqref="C19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44166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3271.2874216199998</v>
      </c>
      <c r="F38" s="42"/>
      <c r="H38" s="23"/>
      <c r="L38" s="23"/>
      <c r="M38" s="23"/>
    </row>
    <row r="39" spans="1:14" x14ac:dyDescent="0.25">
      <c r="A39" s="25" t="s">
        <v>65</v>
      </c>
      <c r="B39" s="42" t="s">
        <v>66</v>
      </c>
      <c r="C39" s="148">
        <v>2750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0.19070899999999999</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3271.2874216199998</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3271.2874216199998</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18.514482000000001</v>
      </c>
      <c r="D66" s="152">
        <v>10.185150741000532</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0.8200229</v>
      </c>
      <c r="D70" s="148">
        <v>0.88986357000000005</v>
      </c>
      <c r="E70" s="21"/>
      <c r="F70" s="157">
        <f t="shared" ref="F70:F76" si="1">IF($C$77=0,"",IF(C70="[for completion]","",C70/$C$77))</f>
        <v>2.5067283742188267E-4</v>
      </c>
      <c r="G70" s="157">
        <f t="shared" ref="G70:G76" si="2">IF($D$66="ND2","ND2",IF(OR(D70="ND2",D70=""),"",D70/$D$77))</f>
        <v>2.7202243499573747E-4</v>
      </c>
      <c r="H70" s="23"/>
      <c r="L70" s="23"/>
      <c r="M70" s="23"/>
      <c r="N70" s="55"/>
    </row>
    <row r="71" spans="1:14" x14ac:dyDescent="0.25">
      <c r="A71" s="25" t="s">
        <v>113</v>
      </c>
      <c r="B71" s="138" t="s">
        <v>1639</v>
      </c>
      <c r="C71" s="148">
        <v>2.2118484</v>
      </c>
      <c r="D71" s="148">
        <v>2.8874554799999999</v>
      </c>
      <c r="E71" s="21"/>
      <c r="F71" s="157">
        <f t="shared" si="1"/>
        <v>6.7614003752218543E-4</v>
      </c>
      <c r="G71" s="157">
        <f t="shared" si="2"/>
        <v>8.8266639639083763E-4</v>
      </c>
      <c r="H71" s="23"/>
      <c r="L71" s="23"/>
      <c r="M71" s="23"/>
      <c r="N71" s="55"/>
    </row>
    <row r="72" spans="1:14" x14ac:dyDescent="0.25">
      <c r="A72" s="25" t="s">
        <v>114</v>
      </c>
      <c r="B72" s="137" t="s">
        <v>1640</v>
      </c>
      <c r="C72" s="148">
        <v>5.24376044</v>
      </c>
      <c r="D72" s="148">
        <v>6.8781872799999997</v>
      </c>
      <c r="E72" s="21"/>
      <c r="F72" s="157">
        <f t="shared" si="1"/>
        <v>1.6029653662786977E-3</v>
      </c>
      <c r="G72" s="157">
        <f t="shared" si="2"/>
        <v>2.1025933809857033E-3</v>
      </c>
      <c r="H72" s="23"/>
      <c r="L72" s="23"/>
      <c r="M72" s="23"/>
      <c r="N72" s="55"/>
    </row>
    <row r="73" spans="1:14" x14ac:dyDescent="0.25">
      <c r="A73" s="25" t="s">
        <v>115</v>
      </c>
      <c r="B73" s="137" t="s">
        <v>1641</v>
      </c>
      <c r="C73" s="148">
        <v>10.8820163</v>
      </c>
      <c r="D73" s="148">
        <v>21.566509499999999</v>
      </c>
      <c r="E73" s="21"/>
      <c r="F73" s="157">
        <f t="shared" si="1"/>
        <v>3.3265240553552559E-3</v>
      </c>
      <c r="G73" s="157">
        <f t="shared" si="2"/>
        <v>6.5926672653300149E-3</v>
      </c>
      <c r="H73" s="23"/>
      <c r="L73" s="23"/>
      <c r="M73" s="23"/>
      <c r="N73" s="55"/>
    </row>
    <row r="74" spans="1:14" x14ac:dyDescent="0.25">
      <c r="A74" s="25" t="s">
        <v>116</v>
      </c>
      <c r="B74" s="137" t="s">
        <v>1642</v>
      </c>
      <c r="C74" s="148">
        <v>19.961669740000001</v>
      </c>
      <c r="D74" s="148">
        <v>59.457279399999997</v>
      </c>
      <c r="E74" s="21"/>
      <c r="F74" s="157">
        <f t="shared" si="1"/>
        <v>6.1020837264475604E-3</v>
      </c>
      <c r="G74" s="157">
        <f t="shared" si="2"/>
        <v>1.8175498431304362E-2</v>
      </c>
      <c r="H74" s="23"/>
      <c r="L74" s="23"/>
      <c r="M74" s="23"/>
      <c r="N74" s="55"/>
    </row>
    <row r="75" spans="1:14" x14ac:dyDescent="0.25">
      <c r="A75" s="25" t="s">
        <v>117</v>
      </c>
      <c r="B75" s="137" t="s">
        <v>1643</v>
      </c>
      <c r="C75" s="148">
        <v>300.08722124000002</v>
      </c>
      <c r="D75" s="148">
        <v>2087.0835965299998</v>
      </c>
      <c r="E75" s="21"/>
      <c r="F75" s="157">
        <f t="shared" si="1"/>
        <v>9.1733676245235429E-2</v>
      </c>
      <c r="G75" s="157">
        <f t="shared" si="2"/>
        <v>0.63800067910157487</v>
      </c>
      <c r="H75" s="23"/>
      <c r="L75" s="23"/>
      <c r="M75" s="23"/>
      <c r="N75" s="55"/>
    </row>
    <row r="76" spans="1:14" x14ac:dyDescent="0.25">
      <c r="A76" s="25" t="s">
        <v>118</v>
      </c>
      <c r="B76" s="137" t="s">
        <v>1644</v>
      </c>
      <c r="C76" s="148">
        <v>2932.0808825999998</v>
      </c>
      <c r="D76" s="148">
        <v>1092.52452986</v>
      </c>
      <c r="E76" s="21"/>
      <c r="F76" s="157">
        <f t="shared" si="1"/>
        <v>0.896307937731739</v>
      </c>
      <c r="G76" s="157">
        <f t="shared" si="2"/>
        <v>0.33397387298941844</v>
      </c>
      <c r="H76" s="23"/>
      <c r="L76" s="23"/>
      <c r="M76" s="23"/>
      <c r="N76" s="55"/>
    </row>
    <row r="77" spans="1:14" x14ac:dyDescent="0.25">
      <c r="A77" s="25" t="s">
        <v>119</v>
      </c>
      <c r="B77" s="59" t="s">
        <v>98</v>
      </c>
      <c r="C77" s="150">
        <f>SUM(C70:C76)</f>
        <v>3271.2874216199998</v>
      </c>
      <c r="D77" s="150">
        <f>SUM(D70:D76)</f>
        <v>3271.2874216199998</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0.53418904</v>
      </c>
      <c r="D79" s="150" t="str">
        <f>IF($D$66="ND2","ND2","")</f>
        <v/>
      </c>
      <c r="E79" s="42"/>
      <c r="F79" s="157">
        <f>IF($C$77=0,"",IF(C79="","",C79/$C$77))</f>
        <v>1.6329627181932551E-4</v>
      </c>
      <c r="G79" s="157" t="str">
        <f>IF($D$66="ND2","ND2",IF(OR(D79="ND2",D79=""),"",D79/$D$77))</f>
        <v/>
      </c>
      <c r="H79" s="23"/>
      <c r="L79" s="23"/>
      <c r="M79" s="23"/>
      <c r="N79" s="55"/>
    </row>
    <row r="80" spans="1:14" outlineLevel="1" x14ac:dyDescent="0.25">
      <c r="A80" s="25" t="s">
        <v>124</v>
      </c>
      <c r="B80" s="60" t="s">
        <v>125</v>
      </c>
      <c r="C80" s="150">
        <v>0.28583386</v>
      </c>
      <c r="D80" s="150" t="str">
        <f>IF($D$66="ND2","ND2","")</f>
        <v/>
      </c>
      <c r="E80" s="42"/>
      <c r="F80" s="157">
        <f>IF($C$77=0,"",IF(C80="","",C80/$C$77))</f>
        <v>8.7376565602557166E-5</v>
      </c>
      <c r="G80" s="157" t="str">
        <f>IF($D$66="ND2","ND2",IF(OR(D80="ND2",D80=""),"",D80/$D$77))</f>
        <v/>
      </c>
      <c r="H80" s="23"/>
      <c r="L80" s="23"/>
      <c r="M80" s="23"/>
      <c r="N80" s="55"/>
    </row>
    <row r="81" spans="1:14" outlineLevel="1" x14ac:dyDescent="0.25">
      <c r="A81" s="25" t="s">
        <v>126</v>
      </c>
      <c r="B81" s="60" t="s">
        <v>127</v>
      </c>
      <c r="C81" s="150">
        <v>0.98255159999999997</v>
      </c>
      <c r="D81" s="150" t="str">
        <f>IF($D$66="ND2","ND2","")</f>
        <v/>
      </c>
      <c r="E81" s="42"/>
      <c r="F81" s="157">
        <f>IF($C$77=0,"",IF(C81="","",C81/$C$77))</f>
        <v>3.0035624308224893E-4</v>
      </c>
      <c r="G81" s="157" t="str">
        <f>IF($D$66="ND2","ND2",IF(OR(D81="ND2",D81=""),"",D81/$D$77))</f>
        <v/>
      </c>
      <c r="H81" s="23"/>
      <c r="L81" s="23"/>
      <c r="M81" s="23"/>
      <c r="N81" s="55"/>
    </row>
    <row r="82" spans="1:14" outlineLevel="1" x14ac:dyDescent="0.25">
      <c r="A82" s="25" t="s">
        <v>128</v>
      </c>
      <c r="B82" s="60" t="s">
        <v>129</v>
      </c>
      <c r="C82" s="150">
        <v>1.2292968</v>
      </c>
      <c r="D82" s="150" t="str">
        <f>IF($D$66="ND2","ND2","")</f>
        <v/>
      </c>
      <c r="E82" s="42"/>
      <c r="F82" s="157">
        <f>IF($C$77=0,"",IF(C82="","",C82/$C$77))</f>
        <v>3.757837944399365E-4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2.3332999999999999</v>
      </c>
      <c r="D89" s="152">
        <v>3.2271999999999998</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0.22222222222222221</v>
      </c>
      <c r="G95" s="157" t="str">
        <f t="shared" si="5"/>
        <v/>
      </c>
      <c r="H95" s="23"/>
      <c r="L95" s="23"/>
      <c r="M95" s="23"/>
      <c r="N95" s="55"/>
    </row>
    <row r="96" spans="1:14" x14ac:dyDescent="0.25">
      <c r="A96" s="25" t="s">
        <v>143</v>
      </c>
      <c r="B96" s="138" t="s">
        <v>1641</v>
      </c>
      <c r="C96" s="148">
        <v>500</v>
      </c>
      <c r="D96" s="148" t="str">
        <f t="shared" si="3"/>
        <v/>
      </c>
      <c r="E96" s="21"/>
      <c r="F96" s="157">
        <f t="shared" si="4"/>
        <v>0.22222222222222221</v>
      </c>
      <c r="G96" s="157" t="str">
        <f t="shared" si="5"/>
        <v/>
      </c>
      <c r="H96" s="23"/>
      <c r="L96" s="23"/>
      <c r="M96" s="23"/>
      <c r="N96" s="55"/>
    </row>
    <row r="97" spans="1:14" x14ac:dyDescent="0.25">
      <c r="A97" s="25" t="s">
        <v>144</v>
      </c>
      <c r="B97" s="138" t="s">
        <v>1642</v>
      </c>
      <c r="C97" s="148"/>
      <c r="D97" s="148" t="str">
        <f t="shared" si="3"/>
        <v/>
      </c>
      <c r="E97" s="21"/>
      <c r="F97" s="157" t="str">
        <f t="shared" si="4"/>
        <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v>750</v>
      </c>
      <c r="D102" s="150" t="str">
        <f>IF($D$89="ND2","ND2","")</f>
        <v/>
      </c>
      <c r="E102" s="42"/>
      <c r="F102" s="157">
        <f>IF($C$100=0,"",IF(C102="","",IF(C102="","",C102/$C$100)))</f>
        <v>0.33333333333333331</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3271.2874216199998</v>
      </c>
      <c r="D112" s="148">
        <v>3271.2874216199998</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3271.2874216199998</v>
      </c>
      <c r="D129" s="148">
        <f>SUM(D112:D128)</f>
        <v>3271.2874216199998</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2750</v>
      </c>
      <c r="D138" s="148">
        <v>2750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2750</v>
      </c>
      <c r="D155" s="148">
        <f>SUM(D138:D154)</f>
        <v>2750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2750</v>
      </c>
      <c r="D164" s="148">
        <v>2750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2750</v>
      </c>
      <c r="D167" s="160">
        <f>SUM(D164:D166)</f>
        <v>2750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9.8479934999999994</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9.8479934999999994</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9.8479934999999994</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9.8479934999999994</v>
      </c>
      <c r="E207" s="53"/>
      <c r="F207" s="157">
        <f>SUM(F193:F196)</f>
        <v>1</v>
      </c>
      <c r="G207" s="53"/>
      <c r="H207" s="23"/>
      <c r="L207" s="23"/>
      <c r="M207" s="23"/>
      <c r="N207" s="55"/>
    </row>
    <row r="208" spans="1:14" x14ac:dyDescent="0.25">
      <c r="A208" s="25" t="s">
        <v>281</v>
      </c>
      <c r="B208" s="59" t="s">
        <v>98</v>
      </c>
      <c r="C208" s="150">
        <f>SUM(C193:C206)</f>
        <v>9.8479934999999994</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zoomScale="60" zoomScaleNormal="80" workbookViewId="0">
      <selection activeCell="D20" sqref="D20"/>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3271.2874216199998</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3271.2874216199998</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19812</v>
      </c>
      <c r="D28" s="108" t="str">
        <f>IF(C28="","","ND2")</f>
        <v>ND2</v>
      </c>
      <c r="F28" s="169">
        <f>IF(C28=0,"",IF(C28="","",C28))</f>
        <v>19812</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2.3E-3</v>
      </c>
      <c r="D36" s="140" t="str">
        <f>IF(C36="","","ND2")</f>
        <v>ND2</v>
      </c>
      <c r="E36" s="168"/>
      <c r="F36" s="140">
        <f>IF(C36=0,"",C36)</f>
        <v>2.3E-3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4.081104E-2</v>
      </c>
      <c r="D99" s="140" t="str">
        <f t="shared" ref="D99:D111" si="1">IF(C99="","","ND2")</f>
        <v>ND2</v>
      </c>
      <c r="E99" s="140"/>
      <c r="F99" s="140">
        <f t="shared" ref="F99:F111" si="2">IF(C99="","",C99)</f>
        <v>4.081104E-2</v>
      </c>
      <c r="G99" s="108"/>
    </row>
    <row r="100" spans="1:7" x14ac:dyDescent="0.25">
      <c r="A100" s="108" t="s">
        <v>593</v>
      </c>
      <c r="B100" s="127" t="s">
        <v>1715</v>
      </c>
      <c r="C100" s="140">
        <v>4.2493040000000003E-2</v>
      </c>
      <c r="D100" s="140" t="str">
        <f t="shared" si="1"/>
        <v>ND2</v>
      </c>
      <c r="E100" s="140"/>
      <c r="F100" s="140">
        <f t="shared" si="2"/>
        <v>4.2493040000000003E-2</v>
      </c>
      <c r="G100" s="108"/>
    </row>
    <row r="101" spans="1:7" x14ac:dyDescent="0.25">
      <c r="A101" s="108" t="s">
        <v>594</v>
      </c>
      <c r="B101" s="127" t="s">
        <v>1716</v>
      </c>
      <c r="C101" s="140">
        <v>3.5960319999999997E-2</v>
      </c>
      <c r="D101" s="140" t="str">
        <f t="shared" si="1"/>
        <v>ND2</v>
      </c>
      <c r="E101" s="140"/>
      <c r="F101" s="140">
        <f t="shared" si="2"/>
        <v>3.5960319999999997E-2</v>
      </c>
      <c r="G101" s="108"/>
    </row>
    <row r="102" spans="1:7" x14ac:dyDescent="0.25">
      <c r="A102" s="108" t="s">
        <v>595</v>
      </c>
      <c r="B102" s="127" t="s">
        <v>1717</v>
      </c>
      <c r="C102" s="140">
        <v>8.316134E-2</v>
      </c>
      <c r="D102" s="140" t="str">
        <f t="shared" si="1"/>
        <v>ND2</v>
      </c>
      <c r="E102" s="140"/>
      <c r="F102" s="140">
        <f t="shared" si="2"/>
        <v>8.316134E-2</v>
      </c>
      <c r="G102" s="108"/>
    </row>
    <row r="103" spans="1:7" x14ac:dyDescent="0.25">
      <c r="A103" s="108" t="s">
        <v>596</v>
      </c>
      <c r="B103" s="127" t="s">
        <v>1718</v>
      </c>
      <c r="C103" s="140">
        <v>0.13003967999999999</v>
      </c>
      <c r="D103" s="140" t="str">
        <f t="shared" si="1"/>
        <v>ND2</v>
      </c>
      <c r="E103" s="140"/>
      <c r="F103" s="140">
        <f t="shared" si="2"/>
        <v>0.13003967999999999</v>
      </c>
      <c r="G103" s="108"/>
    </row>
    <row r="104" spans="1:7" x14ac:dyDescent="0.25">
      <c r="A104" s="108" t="s">
        <v>597</v>
      </c>
      <c r="B104" s="127" t="s">
        <v>1719</v>
      </c>
      <c r="C104" s="140">
        <v>0.12985629000000001</v>
      </c>
      <c r="D104" s="140" t="str">
        <f t="shared" si="1"/>
        <v>ND2</v>
      </c>
      <c r="E104" s="140"/>
      <c r="F104" s="140">
        <f t="shared" si="2"/>
        <v>0.12985629000000001</v>
      </c>
      <c r="G104" s="108"/>
    </row>
    <row r="105" spans="1:7" x14ac:dyDescent="0.25">
      <c r="A105" s="108" t="s">
        <v>598</v>
      </c>
      <c r="B105" s="127" t="s">
        <v>1720</v>
      </c>
      <c r="C105" s="140">
        <v>0.19975725</v>
      </c>
      <c r="D105" s="140" t="str">
        <f t="shared" si="1"/>
        <v>ND2</v>
      </c>
      <c r="E105" s="140"/>
      <c r="F105" s="140">
        <f t="shared" si="2"/>
        <v>0.19975725</v>
      </c>
      <c r="G105" s="108"/>
    </row>
    <row r="106" spans="1:7" x14ac:dyDescent="0.25">
      <c r="A106" s="108" t="s">
        <v>599</v>
      </c>
      <c r="B106" s="127" t="s">
        <v>1721</v>
      </c>
      <c r="C106" s="140">
        <v>3.1306279999999999E-2</v>
      </c>
      <c r="D106" s="140" t="str">
        <f t="shared" si="1"/>
        <v>ND2</v>
      </c>
      <c r="E106" s="140"/>
      <c r="F106" s="140">
        <f t="shared" si="2"/>
        <v>3.1306279999999999E-2</v>
      </c>
      <c r="G106" s="108"/>
    </row>
    <row r="107" spans="1:7" x14ac:dyDescent="0.25">
      <c r="A107" s="108" t="s">
        <v>600</v>
      </c>
      <c r="B107" s="127" t="s">
        <v>1722</v>
      </c>
      <c r="C107" s="140">
        <v>0.14331331999999999</v>
      </c>
      <c r="D107" s="140" t="str">
        <f t="shared" si="1"/>
        <v>ND2</v>
      </c>
      <c r="E107" s="140"/>
      <c r="F107" s="140">
        <f t="shared" si="2"/>
        <v>0.14331331999999999</v>
      </c>
      <c r="G107" s="108"/>
    </row>
    <row r="108" spans="1:7" x14ac:dyDescent="0.25">
      <c r="A108" s="108" t="s">
        <v>601</v>
      </c>
      <c r="B108" s="127" t="s">
        <v>1723</v>
      </c>
      <c r="C108" s="140">
        <v>7.9875779999999993E-2</v>
      </c>
      <c r="D108" s="140" t="str">
        <f t="shared" si="1"/>
        <v>ND2</v>
      </c>
      <c r="E108" s="140"/>
      <c r="F108" s="140">
        <f t="shared" si="2"/>
        <v>7.9875779999999993E-2</v>
      </c>
      <c r="G108" s="108"/>
    </row>
    <row r="109" spans="1:7" x14ac:dyDescent="0.25">
      <c r="A109" s="108" t="s">
        <v>602</v>
      </c>
      <c r="B109" s="127" t="s">
        <v>1724</v>
      </c>
      <c r="C109" s="140">
        <v>6.227941E-2</v>
      </c>
      <c r="D109" s="140" t="str">
        <f t="shared" si="1"/>
        <v>ND2</v>
      </c>
      <c r="E109" s="140"/>
      <c r="F109" s="140">
        <f t="shared" si="2"/>
        <v>6.227941E-2</v>
      </c>
      <c r="G109" s="108"/>
    </row>
    <row r="110" spans="1:7" x14ac:dyDescent="0.25">
      <c r="A110" s="108" t="s">
        <v>603</v>
      </c>
      <c r="B110" s="127" t="s">
        <v>1725</v>
      </c>
      <c r="C110" s="140">
        <v>2.114626E-2</v>
      </c>
      <c r="D110" s="140" t="str">
        <f t="shared" si="1"/>
        <v>ND2</v>
      </c>
      <c r="E110" s="140"/>
      <c r="F110" s="140">
        <f t="shared" si="2"/>
        <v>2.114626E-2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0.96803821999999995</v>
      </c>
      <c r="D150" s="140" t="str">
        <f>IF(C150="","","ND2")</f>
        <v>ND2</v>
      </c>
      <c r="E150" s="141"/>
      <c r="F150" s="140">
        <f>IF(C150="","",C150)</f>
        <v>0.96803821999999995</v>
      </c>
    </row>
    <row r="151" spans="1:7" x14ac:dyDescent="0.25">
      <c r="A151" s="108" t="s">
        <v>626</v>
      </c>
      <c r="B151" s="108" t="s">
        <v>1728</v>
      </c>
      <c r="C151" s="140">
        <v>3.1961780000000002E-2</v>
      </c>
      <c r="D151" s="140" t="str">
        <f>IF(C151="","","ND2")</f>
        <v>ND2</v>
      </c>
      <c r="E151" s="141"/>
      <c r="F151" s="140">
        <f>IF(C151="","",C151)</f>
        <v>3.1961780000000002E-2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0.35742117000000001</v>
      </c>
      <c r="D160" s="140" t="str">
        <f>IF(C160="","","ND2")</f>
        <v>ND2</v>
      </c>
      <c r="E160" s="141"/>
      <c r="F160" s="140">
        <f>IF(C160="","",C160)</f>
        <v>0.35742117000000001</v>
      </c>
    </row>
    <row r="161" spans="1:7" x14ac:dyDescent="0.25">
      <c r="A161" s="108" t="s">
        <v>638</v>
      </c>
      <c r="B161" s="108" t="s">
        <v>639</v>
      </c>
      <c r="C161" s="140">
        <v>0.64257883000000005</v>
      </c>
      <c r="D161" s="140" t="str">
        <f>IF(C161="","","ND2")</f>
        <v>ND2</v>
      </c>
      <c r="E161" s="141"/>
      <c r="F161" s="140">
        <f>IF(C161="","",C161)</f>
        <v>0.64257883000000005</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5.0928889999999997E-2</v>
      </c>
      <c r="D170" s="140" t="str">
        <f>IF(C170="","","ND2")</f>
        <v>ND2</v>
      </c>
      <c r="E170" s="141"/>
      <c r="F170" s="140">
        <f>IF(C170="","",C170)</f>
        <v>5.0928889999999997E-2</v>
      </c>
    </row>
    <row r="171" spans="1:7" x14ac:dyDescent="0.25">
      <c r="A171" s="108" t="s">
        <v>650</v>
      </c>
      <c r="B171" s="128" t="s">
        <v>1731</v>
      </c>
      <c r="C171" s="140">
        <v>4.2583700000000002E-2</v>
      </c>
      <c r="D171" s="140" t="str">
        <f>IF(C171="","","ND2")</f>
        <v>ND2</v>
      </c>
      <c r="E171" s="141"/>
      <c r="F171" s="140">
        <f>IF(C171="","",C171)</f>
        <v>4.2583700000000002E-2</v>
      </c>
    </row>
    <row r="172" spans="1:7" x14ac:dyDescent="0.25">
      <c r="A172" s="108" t="s">
        <v>652</v>
      </c>
      <c r="B172" s="128" t="s">
        <v>1732</v>
      </c>
      <c r="C172" s="140">
        <v>3.4181490000000002E-2</v>
      </c>
      <c r="D172" s="140" t="str">
        <f>IF(C172="","","ND2")</f>
        <v>ND2</v>
      </c>
      <c r="E172" s="140"/>
      <c r="F172" s="140">
        <f>IF(C172="","",C172)</f>
        <v>3.4181490000000002E-2</v>
      </c>
    </row>
    <row r="173" spans="1:7" x14ac:dyDescent="0.25">
      <c r="A173" s="108" t="s">
        <v>654</v>
      </c>
      <c r="B173" s="128" t="s">
        <v>1733</v>
      </c>
      <c r="C173" s="140">
        <v>0.2842731</v>
      </c>
      <c r="D173" s="140" t="str">
        <f>IF(C173="","","ND2")</f>
        <v>ND2</v>
      </c>
      <c r="E173" s="140"/>
      <c r="F173" s="140">
        <f>IF(C173="","",C173)</f>
        <v>0.2842731</v>
      </c>
    </row>
    <row r="174" spans="1:7" x14ac:dyDescent="0.25">
      <c r="A174" s="108" t="s">
        <v>656</v>
      </c>
      <c r="B174" s="128" t="s">
        <v>1734</v>
      </c>
      <c r="C174" s="140">
        <v>0.58803282000000001</v>
      </c>
      <c r="D174" s="140" t="str">
        <f>IF(C174="","","ND2")</f>
        <v>ND2</v>
      </c>
      <c r="E174" s="140"/>
      <c r="F174" s="140">
        <f>IF(C174="","",C174)</f>
        <v>0.58803282000000001</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1.0616999999999999E-4</v>
      </c>
      <c r="D180" s="140" t="str">
        <f>IF(C180="","","ND2")</f>
        <v>ND2</v>
      </c>
      <c r="E180" s="141"/>
      <c r="F180" s="140">
        <f>IF(C180="","",C180)</f>
        <v>1.0616999999999999E-4</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165.11646586008479</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2.3040492499999998</v>
      </c>
      <c r="D190" s="169">
        <v>153</v>
      </c>
      <c r="E190" s="133"/>
      <c r="F190" s="165">
        <f t="shared" ref="F190:F213" si="3">IF($C$214=0,"",IF(C190="[for completion]","",IF(C190="","",C190/$C$214)))</f>
        <v>7.0432491953244323E-4</v>
      </c>
      <c r="G190" s="165">
        <f t="shared" ref="G190:G213" si="4">IF($D$214=0,"",IF(D190="[for completion]","",IF(D190="","",D190/$D$214)))</f>
        <v>7.7225923682616594E-3</v>
      </c>
    </row>
    <row r="191" spans="1:7" x14ac:dyDescent="0.25">
      <c r="A191" s="108" t="s">
        <v>677</v>
      </c>
      <c r="B191" s="127" t="s">
        <v>1736</v>
      </c>
      <c r="C191" s="166">
        <v>19.59725839</v>
      </c>
      <c r="D191" s="169">
        <v>501</v>
      </c>
      <c r="E191" s="133"/>
      <c r="F191" s="165">
        <f t="shared" si="3"/>
        <v>5.9906868043698505E-3</v>
      </c>
      <c r="G191" s="165">
        <f t="shared" si="4"/>
        <v>2.5287704421562689E-2</v>
      </c>
    </row>
    <row r="192" spans="1:7" x14ac:dyDescent="0.25">
      <c r="A192" s="108" t="s">
        <v>678</v>
      </c>
      <c r="B192" s="127" t="s">
        <v>1737</v>
      </c>
      <c r="C192" s="166">
        <v>55.140917450000003</v>
      </c>
      <c r="D192" s="169">
        <v>858</v>
      </c>
      <c r="E192" s="133"/>
      <c r="F192" s="165">
        <f t="shared" si="3"/>
        <v>1.6856029551415342E-2</v>
      </c>
      <c r="G192" s="165">
        <f t="shared" si="4"/>
        <v>4.3307086614173228E-2</v>
      </c>
    </row>
    <row r="193" spans="1:7" x14ac:dyDescent="0.25">
      <c r="A193" s="108" t="s">
        <v>679</v>
      </c>
      <c r="B193" s="127" t="s">
        <v>1738</v>
      </c>
      <c r="C193" s="166">
        <v>140.10395923999999</v>
      </c>
      <c r="D193" s="169">
        <v>1574</v>
      </c>
      <c r="E193" s="133"/>
      <c r="F193" s="165">
        <f t="shared" si="3"/>
        <v>4.2828385642316336E-2</v>
      </c>
      <c r="G193" s="165">
        <f t="shared" si="4"/>
        <v>7.9446799919240862E-2</v>
      </c>
    </row>
    <row r="194" spans="1:7" x14ac:dyDescent="0.25">
      <c r="A194" s="108" t="s">
        <v>680</v>
      </c>
      <c r="B194" s="127" t="s">
        <v>1739</v>
      </c>
      <c r="C194" s="166">
        <v>724.12810593999995</v>
      </c>
      <c r="D194" s="169">
        <v>5698</v>
      </c>
      <c r="E194" s="133"/>
      <c r="F194" s="165">
        <f t="shared" si="3"/>
        <v>0.22135875348470571</v>
      </c>
      <c r="G194" s="165">
        <f t="shared" si="4"/>
        <v>0.28760347264284269</v>
      </c>
    </row>
    <row r="195" spans="1:7" x14ac:dyDescent="0.25">
      <c r="A195" s="108" t="s">
        <v>681</v>
      </c>
      <c r="B195" s="127" t="s">
        <v>1740</v>
      </c>
      <c r="C195" s="166">
        <v>1025.7589040299999</v>
      </c>
      <c r="D195" s="169">
        <v>5897</v>
      </c>
      <c r="E195" s="133"/>
      <c r="F195" s="165">
        <f t="shared" si="3"/>
        <v>0.31356428580709245</v>
      </c>
      <c r="G195" s="165">
        <f t="shared" si="4"/>
        <v>0.2976478901675752</v>
      </c>
    </row>
    <row r="196" spans="1:7" x14ac:dyDescent="0.25">
      <c r="A196" s="108" t="s">
        <v>682</v>
      </c>
      <c r="B196" s="127" t="s">
        <v>1741</v>
      </c>
      <c r="C196" s="166">
        <v>758.99448444999996</v>
      </c>
      <c r="D196" s="169">
        <v>3448</v>
      </c>
      <c r="E196" s="133"/>
      <c r="F196" s="165">
        <f t="shared" si="3"/>
        <v>0.23201705830976249</v>
      </c>
      <c r="G196" s="165">
        <f t="shared" si="4"/>
        <v>0.17403593781546536</v>
      </c>
    </row>
    <row r="197" spans="1:7" x14ac:dyDescent="0.25">
      <c r="A197" s="108" t="s">
        <v>683</v>
      </c>
      <c r="B197" s="127" t="s">
        <v>1742</v>
      </c>
      <c r="C197" s="166">
        <v>244.28044641</v>
      </c>
      <c r="D197" s="169">
        <v>903</v>
      </c>
      <c r="E197" s="133"/>
      <c r="F197" s="165">
        <f t="shared" si="3"/>
        <v>7.4674100721185785E-2</v>
      </c>
      <c r="G197" s="165">
        <f t="shared" si="4"/>
        <v>4.5578437310720775E-2</v>
      </c>
    </row>
    <row r="198" spans="1:7" x14ac:dyDescent="0.25">
      <c r="A198" s="108" t="s">
        <v>684</v>
      </c>
      <c r="B198" s="127" t="s">
        <v>1743</v>
      </c>
      <c r="C198" s="166">
        <v>115.88298153</v>
      </c>
      <c r="D198" s="169">
        <v>360</v>
      </c>
      <c r="E198" s="133"/>
      <c r="F198" s="165">
        <f t="shared" si="3"/>
        <v>3.5424273869708672E-2</v>
      </c>
      <c r="G198" s="165">
        <f t="shared" si="4"/>
        <v>1.8170805572380374E-2</v>
      </c>
    </row>
    <row r="199" spans="1:7" x14ac:dyDescent="0.25">
      <c r="A199" s="108" t="s">
        <v>685</v>
      </c>
      <c r="B199" s="127" t="s">
        <v>1744</v>
      </c>
      <c r="C199" s="166">
        <v>66.583751879999994</v>
      </c>
      <c r="D199" s="169">
        <v>179</v>
      </c>
      <c r="E199" s="127"/>
      <c r="F199" s="165">
        <f t="shared" si="3"/>
        <v>2.0353990126317469E-2</v>
      </c>
      <c r="G199" s="165">
        <f t="shared" si="4"/>
        <v>9.0349283262669087E-3</v>
      </c>
    </row>
    <row r="200" spans="1:7" x14ac:dyDescent="0.25">
      <c r="A200" s="108" t="s">
        <v>686</v>
      </c>
      <c r="B200" s="127" t="s">
        <v>1745</v>
      </c>
      <c r="C200" s="166">
        <v>41.35959759</v>
      </c>
      <c r="D200" s="169">
        <v>98</v>
      </c>
      <c r="E200" s="127"/>
      <c r="F200" s="165">
        <f t="shared" si="3"/>
        <v>1.2643217259557705E-2</v>
      </c>
      <c r="G200" s="165">
        <f t="shared" si="4"/>
        <v>4.9464970724813241E-3</v>
      </c>
    </row>
    <row r="201" spans="1:7" x14ac:dyDescent="0.25">
      <c r="A201" s="108" t="s">
        <v>687</v>
      </c>
      <c r="B201" s="127" t="s">
        <v>1746</v>
      </c>
      <c r="C201" s="166">
        <v>28.062048350000001</v>
      </c>
      <c r="D201" s="169">
        <v>59</v>
      </c>
      <c r="E201" s="127"/>
      <c r="F201" s="165">
        <f t="shared" si="3"/>
        <v>8.5782888304272512E-3</v>
      </c>
      <c r="G201" s="165">
        <f t="shared" si="4"/>
        <v>2.9779931354734506E-3</v>
      </c>
    </row>
    <row r="202" spans="1:7" x14ac:dyDescent="0.25">
      <c r="A202" s="108" t="s">
        <v>688</v>
      </c>
      <c r="B202" s="127" t="s">
        <v>1747</v>
      </c>
      <c r="C202" s="166">
        <v>19.486638800000001</v>
      </c>
      <c r="D202" s="169">
        <v>37</v>
      </c>
      <c r="E202" s="127"/>
      <c r="F202" s="165">
        <f t="shared" si="3"/>
        <v>5.9568714968952115E-3</v>
      </c>
      <c r="G202" s="165">
        <f t="shared" si="4"/>
        <v>1.8675550171613163E-3</v>
      </c>
    </row>
    <row r="203" spans="1:7" x14ac:dyDescent="0.25">
      <c r="A203" s="108" t="s">
        <v>689</v>
      </c>
      <c r="B203" s="127" t="s">
        <v>1748</v>
      </c>
      <c r="C203" s="166">
        <v>13.0863257</v>
      </c>
      <c r="D203" s="169">
        <v>23</v>
      </c>
      <c r="E203" s="127"/>
      <c r="F203" s="165">
        <f t="shared" si="3"/>
        <v>4.0003594956261653E-3</v>
      </c>
      <c r="G203" s="165">
        <f t="shared" si="4"/>
        <v>1.1609125782354129E-3</v>
      </c>
    </row>
    <row r="204" spans="1:7" x14ac:dyDescent="0.25">
      <c r="A204" s="108" t="s">
        <v>690</v>
      </c>
      <c r="B204" s="127" t="s">
        <v>1749</v>
      </c>
      <c r="C204" s="166">
        <v>4.9359596000000003</v>
      </c>
      <c r="D204" s="169">
        <v>8</v>
      </c>
      <c r="E204" s="127"/>
      <c r="F204" s="165">
        <f t="shared" si="3"/>
        <v>1.5088737135655374E-3</v>
      </c>
      <c r="G204" s="165">
        <f t="shared" si="4"/>
        <v>4.0379567938623057E-4</v>
      </c>
    </row>
    <row r="205" spans="1:7" x14ac:dyDescent="0.25">
      <c r="A205" s="108" t="s">
        <v>691</v>
      </c>
      <c r="B205" s="127" t="s">
        <v>1750</v>
      </c>
      <c r="C205" s="166">
        <v>4.7232009599999998</v>
      </c>
      <c r="D205" s="169">
        <v>7</v>
      </c>
      <c r="F205" s="165">
        <f t="shared" si="3"/>
        <v>1.4438355152727568E-3</v>
      </c>
      <c r="G205" s="165">
        <f t="shared" si="4"/>
        <v>3.5332121946295175E-4</v>
      </c>
    </row>
    <row r="206" spans="1:7" x14ac:dyDescent="0.25">
      <c r="A206" s="108" t="s">
        <v>692</v>
      </c>
      <c r="B206" s="127" t="s">
        <v>1751</v>
      </c>
      <c r="C206" s="166">
        <v>2.16192845</v>
      </c>
      <c r="D206" s="169">
        <v>3</v>
      </c>
      <c r="E206" s="122"/>
      <c r="F206" s="165">
        <f t="shared" si="3"/>
        <v>6.6088000574690401E-4</v>
      </c>
      <c r="G206" s="165">
        <f t="shared" si="4"/>
        <v>1.5142337976983646E-4</v>
      </c>
    </row>
    <row r="207" spans="1:7" x14ac:dyDescent="0.25">
      <c r="A207" s="108" t="s">
        <v>693</v>
      </c>
      <c r="B207" s="127" t="s">
        <v>1752</v>
      </c>
      <c r="C207" s="166">
        <v>3.88729945</v>
      </c>
      <c r="D207" s="169">
        <v>5</v>
      </c>
      <c r="E207" s="122"/>
      <c r="F207" s="165">
        <f t="shared" si="3"/>
        <v>1.1883087448411795E-3</v>
      </c>
      <c r="G207" s="165">
        <f t="shared" si="4"/>
        <v>2.5237229961639409E-4</v>
      </c>
    </row>
    <row r="208" spans="1:7" x14ac:dyDescent="0.25">
      <c r="A208" s="108" t="s">
        <v>694</v>
      </c>
      <c r="B208" s="127" t="s">
        <v>1753</v>
      </c>
      <c r="C208" s="166">
        <v>0.80956415000000004</v>
      </c>
      <c r="D208" s="169">
        <v>1</v>
      </c>
      <c r="E208" s="122"/>
      <c r="F208" s="165">
        <f t="shared" si="3"/>
        <v>2.4747570166093496E-4</v>
      </c>
      <c r="G208" s="165">
        <f t="shared" si="4"/>
        <v>5.0474459923278822E-5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3271.2874216199993</v>
      </c>
      <c r="D214" s="170">
        <f>SUM(D190:D213)</f>
        <v>19812</v>
      </c>
      <c r="E214" s="122"/>
      <c r="F214" s="171">
        <f>SUM(F190:F213)</f>
        <v>1.0000000000000002</v>
      </c>
      <c r="G214" s="171">
        <f>SUM(G190:G213)</f>
        <v>0.99999999999999967</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0.73402129000000005</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168.76719550999999</v>
      </c>
      <c r="D219" s="169">
        <v>2117</v>
      </c>
      <c r="F219" s="165">
        <f t="shared" ref="F219:F226" si="5">IF($C$227=0,"",IF(C219="[for completion]","",C219/$C$227))</f>
        <v>5.1590451635223022E-2</v>
      </c>
      <c r="G219" s="165">
        <f t="shared" ref="G219:G226" si="6">IF($D$227=0,"",IF(D219="[for completion]","",D219/$D$227))</f>
        <v>0.10685443165758127</v>
      </c>
    </row>
    <row r="220" spans="1:7" x14ac:dyDescent="0.25">
      <c r="A220" s="108" t="s">
        <v>707</v>
      </c>
      <c r="B220" s="108" t="s">
        <v>1759</v>
      </c>
      <c r="C220" s="166">
        <v>228.51397256999999</v>
      </c>
      <c r="D220" s="169">
        <v>1683</v>
      </c>
      <c r="F220" s="165">
        <f t="shared" si="5"/>
        <v>6.9854446619317792E-2</v>
      </c>
      <c r="G220" s="165">
        <f t="shared" si="6"/>
        <v>8.4948516050878262E-2</v>
      </c>
    </row>
    <row r="221" spans="1:7" x14ac:dyDescent="0.25">
      <c r="A221" s="108" t="s">
        <v>709</v>
      </c>
      <c r="B221" s="108" t="s">
        <v>1760</v>
      </c>
      <c r="C221" s="166">
        <v>338.338413</v>
      </c>
      <c r="D221" s="169">
        <v>2060</v>
      </c>
      <c r="F221" s="165">
        <f t="shared" si="5"/>
        <v>0.1034266847859088</v>
      </c>
      <c r="G221" s="165">
        <f t="shared" si="6"/>
        <v>0.10397738744195437</v>
      </c>
    </row>
    <row r="222" spans="1:7" x14ac:dyDescent="0.25">
      <c r="A222" s="108" t="s">
        <v>711</v>
      </c>
      <c r="B222" s="108" t="s">
        <v>1761</v>
      </c>
      <c r="C222" s="166">
        <v>504.93430727999998</v>
      </c>
      <c r="D222" s="169">
        <v>2777</v>
      </c>
      <c r="F222" s="165">
        <f t="shared" si="5"/>
        <v>0.15435339124984243</v>
      </c>
      <c r="G222" s="165">
        <f t="shared" si="6"/>
        <v>0.14016757520694528</v>
      </c>
    </row>
    <row r="223" spans="1:7" x14ac:dyDescent="0.25">
      <c r="A223" s="108" t="s">
        <v>713</v>
      </c>
      <c r="B223" s="108" t="s">
        <v>1762</v>
      </c>
      <c r="C223" s="166">
        <v>617.16917404000003</v>
      </c>
      <c r="D223" s="169">
        <v>3381</v>
      </c>
      <c r="F223" s="165">
        <f t="shared" si="5"/>
        <v>0.18866247275036657</v>
      </c>
      <c r="G223" s="165">
        <f t="shared" si="6"/>
        <v>0.17065414900060569</v>
      </c>
    </row>
    <row r="224" spans="1:7" x14ac:dyDescent="0.25">
      <c r="A224" s="108" t="s">
        <v>715</v>
      </c>
      <c r="B224" s="108" t="s">
        <v>1763</v>
      </c>
      <c r="C224" s="166">
        <v>697.41767838999999</v>
      </c>
      <c r="D224" s="169">
        <v>3939</v>
      </c>
      <c r="F224" s="165">
        <f t="shared" si="5"/>
        <v>0.21319364167781577</v>
      </c>
      <c r="G224" s="165">
        <f t="shared" si="6"/>
        <v>0.19881889763779528</v>
      </c>
    </row>
    <row r="225" spans="1:7" x14ac:dyDescent="0.25">
      <c r="A225" s="108" t="s">
        <v>717</v>
      </c>
      <c r="B225" s="108" t="s">
        <v>1764</v>
      </c>
      <c r="C225" s="166">
        <v>702.68924248999997</v>
      </c>
      <c r="D225" s="169">
        <v>3783</v>
      </c>
      <c r="F225" s="165">
        <f t="shared" si="5"/>
        <v>0.21480510634617847</v>
      </c>
      <c r="G225" s="165">
        <f t="shared" si="6"/>
        <v>0.19094488188976377</v>
      </c>
    </row>
    <row r="226" spans="1:7" x14ac:dyDescent="0.25">
      <c r="A226" s="108" t="s">
        <v>719</v>
      </c>
      <c r="B226" s="108" t="s">
        <v>1765</v>
      </c>
      <c r="C226" s="166">
        <v>13.457438339999999</v>
      </c>
      <c r="D226" s="169">
        <v>72</v>
      </c>
      <c r="F226" s="165">
        <f t="shared" si="5"/>
        <v>4.1138049353473313E-3</v>
      </c>
      <c r="G226" s="165">
        <f t="shared" si="6"/>
        <v>3.6341611144760752E-3</v>
      </c>
    </row>
    <row r="227" spans="1:7" x14ac:dyDescent="0.25">
      <c r="A227" s="108" t="s">
        <v>721</v>
      </c>
      <c r="B227" s="136" t="s">
        <v>98</v>
      </c>
      <c r="C227" s="166">
        <f>SUM(C219:C226)</f>
        <v>3271.2874216199993</v>
      </c>
      <c r="D227" s="169">
        <f>SUM(D219:D226)</f>
        <v>19812</v>
      </c>
      <c r="F227" s="140">
        <f>SUM(F219:F226)</f>
        <v>1.0000000000000002</v>
      </c>
      <c r="G227" s="140">
        <f>SUM(G219:G226)</f>
        <v>1</v>
      </c>
    </row>
    <row r="228" spans="1:7" outlineLevel="1" x14ac:dyDescent="0.25">
      <c r="A228" s="108" t="s">
        <v>722</v>
      </c>
      <c r="B228" s="123" t="s">
        <v>1766</v>
      </c>
      <c r="C228" s="166">
        <v>11.27862275</v>
      </c>
      <c r="D228" s="169">
        <v>60</v>
      </c>
      <c r="F228" s="165">
        <f t="shared" ref="F228:F233" si="7">IF($C$227=0,"",IF(C228="[for completion]","",C228/$C$227))</f>
        <v>3.4477626990093786E-3</v>
      </c>
      <c r="G228" s="165">
        <f t="shared" ref="G228:G233" si="8">IF($D$227=0,"",IF(D228="[for completion]","",D228/$D$227))</f>
        <v>3.0284675953967293E-3</v>
      </c>
    </row>
    <row r="229" spans="1:7" outlineLevel="1" x14ac:dyDescent="0.25">
      <c r="A229" s="108" t="s">
        <v>724</v>
      </c>
      <c r="B229" s="123" t="s">
        <v>1767</v>
      </c>
      <c r="C229" s="166">
        <v>2.1788155900000001</v>
      </c>
      <c r="D229" s="169">
        <v>12</v>
      </c>
      <c r="F229" s="165">
        <f t="shared" si="7"/>
        <v>6.6604223633795283E-4</v>
      </c>
      <c r="G229" s="165">
        <f t="shared" si="8"/>
        <v>6.0569351907934583E-4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0.56681344</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450.21727729000003</v>
      </c>
      <c r="D241" s="169">
        <v>4172</v>
      </c>
      <c r="F241" s="165">
        <f t="shared" ref="F241:F248" si="9">IF($C$249=0,"",IF(C241="[Mark as ND1 if not relevant]","",C241/$C$249))</f>
        <v>0.13762693987526306</v>
      </c>
      <c r="G241" s="165">
        <f t="shared" ref="G241:G248" si="10">IF($D$249=0,"",IF(D241="[Mark as ND1 if not relevant]","",D241/$D$249))</f>
        <v>0.21057944679991925</v>
      </c>
    </row>
    <row r="242" spans="1:7" x14ac:dyDescent="0.25">
      <c r="A242" s="108" t="s">
        <v>740</v>
      </c>
      <c r="B242" s="108" t="s">
        <v>1773</v>
      </c>
      <c r="C242" s="166">
        <v>490.70590627000001</v>
      </c>
      <c r="D242" s="169">
        <v>3033</v>
      </c>
      <c r="F242" s="165">
        <f t="shared" si="9"/>
        <v>0.15000391070100275</v>
      </c>
      <c r="G242" s="165">
        <f t="shared" si="10"/>
        <v>0.15308903694730466</v>
      </c>
    </row>
    <row r="243" spans="1:7" x14ac:dyDescent="0.25">
      <c r="A243" s="108" t="s">
        <v>741</v>
      </c>
      <c r="B243" s="108" t="s">
        <v>1774</v>
      </c>
      <c r="C243" s="166">
        <v>776.93823065000004</v>
      </c>
      <c r="D243" s="169">
        <v>4364</v>
      </c>
      <c r="F243" s="165">
        <f t="shared" si="9"/>
        <v>0.23750228289791986</v>
      </c>
      <c r="G243" s="165">
        <f t="shared" si="10"/>
        <v>0.22027054310518879</v>
      </c>
    </row>
    <row r="244" spans="1:7" x14ac:dyDescent="0.25">
      <c r="A244" s="108" t="s">
        <v>742</v>
      </c>
      <c r="B244" s="108" t="s">
        <v>1775</v>
      </c>
      <c r="C244" s="166">
        <v>997.30156391000003</v>
      </c>
      <c r="D244" s="169">
        <v>5351</v>
      </c>
      <c r="F244" s="165">
        <f t="shared" si="9"/>
        <v>0.30486516021759974</v>
      </c>
      <c r="G244" s="165">
        <f t="shared" si="10"/>
        <v>0.27008883504946496</v>
      </c>
    </row>
    <row r="245" spans="1:7" x14ac:dyDescent="0.25">
      <c r="A245" s="108" t="s">
        <v>743</v>
      </c>
      <c r="B245" s="108" t="s">
        <v>1776</v>
      </c>
      <c r="C245" s="166">
        <v>490.99199048000003</v>
      </c>
      <c r="D245" s="169">
        <v>2546</v>
      </c>
      <c r="F245" s="165">
        <f t="shared" si="9"/>
        <v>0.15009136379610816</v>
      </c>
      <c r="G245" s="165">
        <f t="shared" si="10"/>
        <v>0.12850797496466787</v>
      </c>
    </row>
    <row r="246" spans="1:7" x14ac:dyDescent="0.25">
      <c r="A246" s="108" t="s">
        <v>744</v>
      </c>
      <c r="B246" s="108" t="s">
        <v>1777</v>
      </c>
      <c r="C246" s="166">
        <v>64.025367450000005</v>
      </c>
      <c r="D246" s="169">
        <v>341</v>
      </c>
      <c r="F246" s="165">
        <f t="shared" si="9"/>
        <v>1.9571917474097554E-2</v>
      </c>
      <c r="G246" s="165">
        <f t="shared" si="10"/>
        <v>1.721179083383808E-2</v>
      </c>
    </row>
    <row r="247" spans="1:7" x14ac:dyDescent="0.25">
      <c r="A247" s="108" t="s">
        <v>745</v>
      </c>
      <c r="B247" s="108" t="s">
        <v>1778</v>
      </c>
      <c r="C247" s="166">
        <v>1.10708557</v>
      </c>
      <c r="D247" s="169">
        <v>5</v>
      </c>
      <c r="F247" s="165">
        <f t="shared" si="9"/>
        <v>3.3842503800896571E-4</v>
      </c>
      <c r="G247" s="165">
        <f t="shared" si="10"/>
        <v>2.5237229961639409E-4</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3271.2874216199998</v>
      </c>
      <c r="D249" s="169">
        <f>SUM(D241:D248)</f>
        <v>19812</v>
      </c>
      <c r="F249" s="140">
        <f>SUM(F241:F248)</f>
        <v>1</v>
      </c>
      <c r="G249" s="140">
        <f>SUM(G241:G248)</f>
        <v>1</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0.32087301000000001</v>
      </c>
      <c r="E277" s="103"/>
      <c r="F277" s="103"/>
    </row>
    <row r="278" spans="1:7" x14ac:dyDescent="0.25">
      <c r="A278" s="108" t="s">
        <v>779</v>
      </c>
      <c r="B278" s="108" t="s">
        <v>780</v>
      </c>
      <c r="C278" s="140">
        <v>0.67912698999999999</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B1" zoomScale="60" zoomScaleNormal="80" workbookViewId="0">
      <selection activeCell="C10" sqref="C1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C10" sqref="C10"/>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topLeftCell="A67" zoomScale="60" zoomScaleNormal="80" workbookViewId="0">
      <selection activeCell="C10" sqref="C1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68.221500000000006</v>
      </c>
      <c r="H75" s="23"/>
    </row>
    <row r="76" spans="1:14" x14ac:dyDescent="0.25">
      <c r="A76" s="25" t="s">
        <v>1583</v>
      </c>
      <c r="B76" s="25" t="s">
        <v>1611</v>
      </c>
      <c r="C76" s="148">
        <v>302.22199999999998</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3.77298E-3</v>
      </c>
      <c r="D82" s="108" t="str">
        <f t="shared" ref="D82:D87" si="0">IF(C82="","","ND2")</f>
        <v>ND2</v>
      </c>
      <c r="E82" s="108" t="str">
        <f t="shared" ref="E82:E87" si="1">IF(C82="","","ND2")</f>
        <v>ND2</v>
      </c>
      <c r="F82" s="108" t="str">
        <f t="shared" ref="F82:F87" si="2">IF(C82="","","ND2")</f>
        <v>ND2</v>
      </c>
      <c r="G82" s="168">
        <f t="shared" ref="G82:G87" si="3">IF(C82="","",C82)</f>
        <v>3.77298E-3</v>
      </c>
      <c r="H82" s="23"/>
    </row>
    <row r="83" spans="1:8" x14ac:dyDescent="0.25">
      <c r="A83" s="25" t="s">
        <v>1590</v>
      </c>
      <c r="B83" s="25" t="s">
        <v>1801</v>
      </c>
      <c r="C83" s="190">
        <v>6.0868999999999995E-4</v>
      </c>
      <c r="D83" s="25" t="str">
        <f t="shared" si="0"/>
        <v>ND2</v>
      </c>
      <c r="E83" s="25" t="str">
        <f t="shared" si="1"/>
        <v>ND2</v>
      </c>
      <c r="F83" s="25" t="str">
        <f t="shared" si="2"/>
        <v>ND2</v>
      </c>
      <c r="G83" s="190">
        <f t="shared" si="3"/>
        <v>6.0868999999999995E-4</v>
      </c>
      <c r="H83" s="23"/>
    </row>
    <row r="84" spans="1:8" x14ac:dyDescent="0.25">
      <c r="A84" s="25" t="s">
        <v>1591</v>
      </c>
      <c r="B84" s="25" t="s">
        <v>1802</v>
      </c>
      <c r="C84" s="190">
        <v>6.2429999999999997E-5</v>
      </c>
      <c r="D84" s="25" t="str">
        <f t="shared" si="0"/>
        <v>ND2</v>
      </c>
      <c r="E84" s="25" t="str">
        <f t="shared" si="1"/>
        <v>ND2</v>
      </c>
      <c r="F84" s="25" t="str">
        <f t="shared" si="2"/>
        <v>ND2</v>
      </c>
      <c r="G84" s="190">
        <f t="shared" si="3"/>
        <v>6.2429999999999997E-5</v>
      </c>
      <c r="H84" s="23"/>
    </row>
    <row r="85" spans="1:8" x14ac:dyDescent="0.25">
      <c r="A85" s="25" t="s">
        <v>1592</v>
      </c>
      <c r="B85" s="25" t="s">
        <v>1803</v>
      </c>
      <c r="C85" s="190">
        <v>4.3260000000000003E-5</v>
      </c>
      <c r="D85" s="25" t="str">
        <f t="shared" si="0"/>
        <v>ND2</v>
      </c>
      <c r="E85" s="25" t="str">
        <f t="shared" si="1"/>
        <v>ND2</v>
      </c>
      <c r="F85" s="25" t="str">
        <f t="shared" si="2"/>
        <v>ND2</v>
      </c>
      <c r="G85" s="190">
        <f t="shared" si="3"/>
        <v>4.3260000000000003E-5</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0.99551263999999995</v>
      </c>
      <c r="D87" s="25" t="str">
        <f t="shared" si="0"/>
        <v>ND2</v>
      </c>
      <c r="E87" s="25" t="str">
        <f t="shared" si="1"/>
        <v>ND2</v>
      </c>
      <c r="F87" s="25" t="str">
        <f t="shared" si="2"/>
        <v>ND2</v>
      </c>
      <c r="G87" s="190">
        <f t="shared" si="3"/>
        <v>0.99551263999999995</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C8D309-7DBC-4288-B070-0A12728EBA65}"/>
</file>

<file path=customXml/itemProps2.xml><?xml version="1.0" encoding="utf-8"?>
<ds:datastoreItem xmlns:ds="http://schemas.openxmlformats.org/officeDocument/2006/customXml" ds:itemID="{A8235AD7-BD97-4D68-B622-AA6E099762A6}"/>
</file>

<file path=customXml/itemProps3.xml><?xml version="1.0" encoding="utf-8"?>
<ds:datastoreItem xmlns:ds="http://schemas.openxmlformats.org/officeDocument/2006/customXml" ds:itemID="{394C1A5A-23CB-4273-82CA-54C7F50660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2020-12-10T12:19:17Z</dcterms:created>
  <dcterms:modified xsi:type="dcterms:W3CDTF">2020-12-10T13:42:42Z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