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0\10\Draft\"/>
    </mc:Choice>
  </mc:AlternateContent>
  <xr:revisionPtr revIDLastSave="0" documentId="13_ncr:1_{09F00122-57A4-4068-B975-0268A5740DBC}" xr6:coauthVersionLast="44" xr6:coauthVersionMax="44" xr10:uidLastSave="{00000000-0000-0000-0000-000000000000}"/>
  <bookViews>
    <workbookView xWindow="-120" yWindow="-120" windowWidth="20730" windowHeight="11145" tabRatio="814"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8" i="10" s="1"/>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c r="D77" i="9"/>
  <c r="C77" i="9"/>
  <c r="F73" i="9"/>
  <c r="D73" i="9"/>
  <c r="C73" i="9"/>
  <c r="F57" i="9"/>
  <c r="D57" i="9"/>
  <c r="F44" i="9"/>
  <c r="D44" i="9"/>
  <c r="C44" i="9"/>
  <c r="F36" i="9"/>
  <c r="D36" i="9"/>
  <c r="F28" i="9"/>
  <c r="D28" i="9"/>
  <c r="F25" i="9"/>
  <c r="F23" i="9"/>
  <c r="F21" i="9"/>
  <c r="F19" i="9"/>
  <c r="F17" i="9"/>
  <c r="C15" i="9"/>
  <c r="F26" i="9"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F101" i="8"/>
  <c r="D101" i="8"/>
  <c r="C100" i="8"/>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3" i="8"/>
  <c r="C292" i="8"/>
  <c r="C300" i="8"/>
  <c r="D292" i="8"/>
  <c r="D300" i="8"/>
  <c r="F292" i="8"/>
  <c r="D290" i="8"/>
  <c r="C293" i="8"/>
  <c r="C290" i="8"/>
  <c r="F208" i="8" l="1"/>
  <c r="F212" i="8"/>
  <c r="G104" i="8"/>
  <c r="G102" i="8"/>
  <c r="G105" i="8"/>
  <c r="G103" i="8"/>
  <c r="G101" i="8"/>
  <c r="G98" i="8"/>
  <c r="G96" i="8"/>
  <c r="G94" i="8"/>
  <c r="G99" i="8"/>
  <c r="G97" i="8"/>
  <c r="G95" i="8"/>
  <c r="G93" i="8"/>
  <c r="G100" i="8" s="1"/>
  <c r="F59" i="8"/>
  <c r="F61" i="8"/>
  <c r="F79" i="8"/>
  <c r="F105" i="8"/>
  <c r="F103" i="8"/>
  <c r="F102" i="8"/>
  <c r="F104" i="8"/>
  <c r="F130" i="8"/>
  <c r="F131" i="8"/>
  <c r="F132" i="8"/>
  <c r="F133" i="8"/>
  <c r="F134" i="8"/>
  <c r="F135" i="8"/>
  <c r="F156" i="8"/>
  <c r="F157" i="8"/>
  <c r="F158" i="8"/>
  <c r="F159" i="8"/>
  <c r="F160" i="8"/>
  <c r="F161" i="8"/>
  <c r="F180" i="8"/>
  <c r="F182" i="8"/>
  <c r="F184" i="8"/>
  <c r="F209" i="8"/>
  <c r="F211" i="8"/>
  <c r="F213" i="8"/>
  <c r="F228" i="9"/>
  <c r="F229" i="9"/>
  <c r="F230" i="9"/>
  <c r="F231" i="9"/>
  <c r="F232" i="9"/>
  <c r="F250" i="9"/>
  <c r="F251" i="9"/>
  <c r="F252" i="9"/>
  <c r="F253" i="9"/>
  <c r="F254" i="9"/>
  <c r="F329" i="9"/>
  <c r="F330" i="9"/>
  <c r="F331" i="9"/>
  <c r="F332" i="9"/>
  <c r="F333" i="9"/>
  <c r="F351" i="9"/>
  <c r="F352" i="9"/>
  <c r="F353" i="9"/>
  <c r="F354" i="9"/>
  <c r="F355" i="9"/>
  <c r="F153" i="10"/>
  <c r="F155" i="10"/>
  <c r="F157" i="10"/>
  <c r="F159" i="10"/>
  <c r="F158" i="11"/>
  <c r="F159" i="11"/>
  <c r="F160" i="11"/>
  <c r="F161" i="11"/>
  <c r="F162" i="11"/>
  <c r="F180" i="11"/>
  <c r="F181" i="11"/>
  <c r="F182" i="11"/>
  <c r="F183" i="11"/>
  <c r="F184" i="11"/>
  <c r="G130" i="8"/>
  <c r="G131" i="8"/>
  <c r="G132" i="8"/>
  <c r="G133" i="8"/>
  <c r="G134" i="8"/>
  <c r="G135" i="8"/>
  <c r="G156" i="8"/>
  <c r="G157" i="8"/>
  <c r="G158" i="8"/>
  <c r="G159" i="8"/>
  <c r="G160" i="8"/>
  <c r="G161" i="8"/>
  <c r="F207" i="8"/>
  <c r="F16" i="9"/>
  <c r="F18" i="9"/>
  <c r="F20" i="9"/>
  <c r="F22" i="9"/>
  <c r="F24" i="9"/>
  <c r="G228" i="9"/>
  <c r="G229" i="9"/>
  <c r="G230" i="9"/>
  <c r="G231" i="9"/>
  <c r="G232" i="9"/>
  <c r="G250" i="9"/>
  <c r="G251" i="9"/>
  <c r="G252" i="9"/>
  <c r="G253" i="9"/>
  <c r="G254" i="9"/>
  <c r="G329" i="9"/>
  <c r="G330" i="9"/>
  <c r="G331" i="9"/>
  <c r="G332" i="9"/>
  <c r="G333" i="9"/>
  <c r="G351" i="9"/>
  <c r="G352" i="9"/>
  <c r="G353" i="9"/>
  <c r="G354" i="9"/>
  <c r="G355" i="9"/>
  <c r="F149" i="10"/>
  <c r="F151" i="10"/>
  <c r="F152" i="10" s="1"/>
  <c r="F154" i="10"/>
  <c r="F156" i="10"/>
  <c r="G158" i="11"/>
  <c r="G159" i="11"/>
  <c r="G160" i="11"/>
  <c r="G161" i="11"/>
  <c r="G162" i="11"/>
  <c r="G180" i="11"/>
  <c r="G181" i="11"/>
  <c r="G182" i="11"/>
  <c r="G183" i="11"/>
  <c r="G184" i="11"/>
</calcChain>
</file>

<file path=xl/sharedStrings.xml><?xml version="1.0" encoding="utf-8"?>
<sst xmlns="http://schemas.openxmlformats.org/spreadsheetml/2006/main" count="2472" uniqueCount="1814">
  <si>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</si>
  <si>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</si>
  <si>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</si>
  <si>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</si>
  <si>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</si>
  <si>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</si>
  <si>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</si>
  <si>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</si>
  <si>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</si>
  <si>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</si>
  <si>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</si>
  <si>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</si>
  <si>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</si>
  <si>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</si>
  <si>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</si>
  <si>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</si>
  <si>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</si>
  <si>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</si>
  <si>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</si>
  <si>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</si>
  <si>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</si>
  <si>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</si>
  <si>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</si>
  <si>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</si>
  <si>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</si>
  <si>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</si>
  <si>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</si>
  <si>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</si>
  <si>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</si>
  <si>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</si>
  <si>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</si>
  <si>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</si>
  <si>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</si>
  <si>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</si>
  <si>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</si>
  <si>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</si>
  <si>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</si>
  <si>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</si>
  <si>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</si>
  <si>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</si>
  <si>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</si>
  <si>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</si>
  <si>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</si>
  <si>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</si>
  <si>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</si>
  <si>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</si>
  <si>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</si>
  <si>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</si>
  <si>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</si>
  <si>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</si>
  <si>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</si>
  <si>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</si>
  <si>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</si>
  <si>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</si>
  <si>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</si>
  <si>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</si>
  <si>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</si>
  <si>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</si>
  <si>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</si>
  <si>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</si>
  <si>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</si>
  <si>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</si>
  <si>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</si>
  <si>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</si>
  <si>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</si>
  <si>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</si>
  <si>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</si>
  <si>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</si>
  <si>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</si>
  <si>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</si>
  <si>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</si>
  <si>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</si>
  <si>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</si>
  <si>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</si>
  <si>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</si>
  <si>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</si>
  <si>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</si>
  <si>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</si>
  <si>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</si>
  <si>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</si>
  <si>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</si>
  <si>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</si>
  <si>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</si>
  <si>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</si>
  <si>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</si>
  <si>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</si>
  <si>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</si>
  <si>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</si>
  <si>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</si>
  <si>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</si>
  <si>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</si>
  <si>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</si>
  <si>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</si>
  <si>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</si>
  <si>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</si>
  <si>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</si>
  <si>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</si>
  <si>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</si>
  <si>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</si>
  <si>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</si>
  <si>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</si>
  <si>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</si>
  <si>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</si>
  <si>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</si>
  <si>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</si>
  <si>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</si>
  <si>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</si>
  <si>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</si>
  <si>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</si>
  <si>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</si>
  <si>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</si>
  <si>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</si>
  <si>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</si>
  <si>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</si>
  <si>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</si>
  <si>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</si>
  <si>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</si>
  <si>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</si>
  <si>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</si>
  <si>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</si>
  <si>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</si>
  <si>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</si>
  <si>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</si>
  <si>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</si>
  <si>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</si>
  <si>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</si>
  <si>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</si>
  <si>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</si>
  <si>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</si>
  <si>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</si>
  <si>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</si>
  <si>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</si>
  <si>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</si>
  <si>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</si>
  <si>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</si>
  <si>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</si>
  <si>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</si>
  <si>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</si>
  <si>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</si>
  <si>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</si>
  <si>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</si>
  <si>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</si>
  <si>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</si>
  <si>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</si>
  <si>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</si>
  <si>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</si>
  <si>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</si>
  <si>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</si>
  <si>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</si>
  <si>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</si>
  <si>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</si>
  <si>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</si>
  <si>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</si>
  <si>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</si>
  <si>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</si>
  <si>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</si>
  <si>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</si>
  <si>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</si>
  <si>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</si>
  <si>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</si>
  <si>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</si>
  <si>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</si>
  <si>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</si>
  <si>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</si>
  <si>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</si>
  <si>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</si>
  <si>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</si>
  <si>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</si>
  <si>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</si>
  <si>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</si>
  <si>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</si>
  <si>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</si>
  <si>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</si>
  <si>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</si>
  <si>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</si>
  <si>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</si>
  <si>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</si>
  <si>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</si>
  <si>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</si>
  <si>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</si>
  <si>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</si>
  <si>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</si>
  <si>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</si>
  <si>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</si>
  <si>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</si>
  <si>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</si>
  <si>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</si>
  <si>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</si>
  <si>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</si>
  <si>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</si>
  <si>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</si>
  <si>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</si>
  <si>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</si>
  <si>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</si>
  <si>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</si>
  <si>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</si>
  <si>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</si>
  <si>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</si>
  <si>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</si>
  <si>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</si>
  <si>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</si>
  <si>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</si>
  <si>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</si>
  <si>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</si>
  <si>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</si>
  <si>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</si>
  <si>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</si>
  <si>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</si>
  <si>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</si>
  <si>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</si>
  <si>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</si>
  <si>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</si>
  <si>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</si>
  <si>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</si>
  <si>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</si>
  <si>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</si>
  <si>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</si>
  <si>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</si>
  <si>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</si>
  <si>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</si>
  <si>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</si>
  <si>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</si>
  <si>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</si>
  <si>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</si>
  <si>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</si>
  <si>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</si>
  <si>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</si>
  <si>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</si>
  <si>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</si>
  <si>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</si>
  <si>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</si>
  <si>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</si>
  <si>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</si>
  <si>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</si>
  <si>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</si>
  <si>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</si>
  <si>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</si>
  <si>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</si>
  <si>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</si>
  <si>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</si>
  <si>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</si>
  <si>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</si>
  <si>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</si>
  <si>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</si>
  <si>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</si>
  <si>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</si>
  <si>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</si>
  <si>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</si>
  <si>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</si>
  <si>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</si>
  <si>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</si>
  <si>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</si>
  <si>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</si>
  <si>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</si>
  <si>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</si>
  <si>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</si>
  <si>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</si>
  <si>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</si>
  <si>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</si>
  <si>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</si>
  <si>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</si>
  <si>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</si>
  <si>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</si>
  <si>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</si>
  <si>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</si>
  <si>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</si>
  <si>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</si>
  <si>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</si>
  <si>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</si>
  <si>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</si>
  <si>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</si>
  <si>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</si>
  <si>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</si>
  <si>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</si>
  <si>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</si>
  <si>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</si>
  <si>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</si>
  <si>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</si>
  <si>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</si>
  <si>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</si>
  <si>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</si>
  <si>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</si>
  <si>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</si>
  <si>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</si>
  <si>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</si>
  <si>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</si>
  <si>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</si>
  <si>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</si>
  <si>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</si>
  <si>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</si>
  <si>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</si>
  <si>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</si>
  <si>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</si>
  <si>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</si>
  <si>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</si>
  <si>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</si>
  <si>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</si>
  <si>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</si>
  <si>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</si>
  <si>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</si>
  <si>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</si>
  <si>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</si>
  <si>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</si>
  <si>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</si>
  <si>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</si>
  <si>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</si>
  <si>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</si>
  <si>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</si>
  <si>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</si>
  <si>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</si>
  <si>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</si>
  <si>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</si>
  <si>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</si>
  <si>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</si>
  <si>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</si>
  <si>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</si>
  <si>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</si>
  <si>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</si>
  <si>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</si>
  <si>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</si>
  <si>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</si>
  <si>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</si>
  <si>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</si>
  <si>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</si>
  <si>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</si>
  <si>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</si>
  <si>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</si>
  <si>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</si>
  <si>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</si>
  <si>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</si>
  <si>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</si>
  <si>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</si>
  <si>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</si>
  <si>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</si>
  <si>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</si>
  <si>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</si>
  <si>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</si>
  <si>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</si>
  <si>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</si>
  <si>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</si>
  <si>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</si>
  <si>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</si>
  <si>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</si>
  <si>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</si>
  <si>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</si>
  <si>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</si>
  <si>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</si>
  <si>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</si>
  <si>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</si>
  <si>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</si>
  <si>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</si>
  <si>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</si>
  <si>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</si>
  <si>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</si>
  <si>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</si>
  <si>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</si>
  <si>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</si>
  <si>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</si>
  <si>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</si>
  <si>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</si>
  <si>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</si>
  <si>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</si>
  <si>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</si>
  <si>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</si>
  <si>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</si>
  <si>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</si>
  <si>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</si>
  <si>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</si>
  <si>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</si>
  <si>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</si>
  <si>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</si>
  <si>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</si>
  <si>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</si>
  <si>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</si>
  <si>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</si>
  <si>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</si>
  <si>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</si>
  <si>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</si>
  <si>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</si>
  <si>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</si>
  <si>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</si>
  <si>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</si>
  <si>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</si>
  <si>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</si>
  <si>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</si>
  <si>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</si>
  <si>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</si>
  <si>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</si>
  <si>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</si>
  <si>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</si>
  <si>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</si>
  <si>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</si>
  <si>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</si>
  <si>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</si>
  <si>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</si>
  <si>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</si>
  <si>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</si>
  <si>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</si>
  <si>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</si>
  <si>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</si>
  <si>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</si>
  <si>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</si>
  <si>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</si>
  <si>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</si>
  <si>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</si>
  <si>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</si>
  <si>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</si>
  <si>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</si>
  <si>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</si>
  <si>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</si>
  <si>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</si>
  <si>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</si>
  <si>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</si>
  <si>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</si>
  <si>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</si>
  <si>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</si>
  <si>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</si>
  <si>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</si>
  <si>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</si>
  <si>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</si>
  <si>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</si>
  <si>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</si>
  <si>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</si>
  <si>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</si>
  <si>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</si>
  <si>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</si>
  <si>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</si>
  <si>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</si>
  <si>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</si>
  <si>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</si>
  <si>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</si>
  <si>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</si>
  <si>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</si>
  <si>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</si>
  <si>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</si>
  <si>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</si>
  <si>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</si>
  <si>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</si>
  <si>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</si>
  <si>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</si>
  <si>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</si>
  <si>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</si>
  <si>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</si>
  <si>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</si>
  <si>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</si>
  <si>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</si>
  <si>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</si>
  <si>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</si>
  <si>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</si>
  <si>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</si>
  <si>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</si>
  <si>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</si>
  <si>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</si>
  <si>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</si>
  <si>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</si>
  <si>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</si>
  <si>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</si>
  <si>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</si>
  <si>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</si>
  <si>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</si>
  <si>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</si>
  <si>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</si>
  <si>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</si>
  <si>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</si>
  <si>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</si>
  <si>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</si>
  <si>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</si>
  <si>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</si>
  <si>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</si>
  <si>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</si>
  <si>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</si>
  <si>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</si>
  <si>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</si>
  <si>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</si>
  <si>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</si>
  <si>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</si>
  <si>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</si>
  <si>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</si>
  <si>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</si>
  <si>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</si>
  <si>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</si>
  <si>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</si>
  <si>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</si>
  <si>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</si>
  <si>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</si>
  <si>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</si>
  <si>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</si>
  <si>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</si>
  <si>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</si>
  <si>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</si>
  <si>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</si>
  <si>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</si>
  <si>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</si>
  <si>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</si>
  <si>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</si>
  <si>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</si>
  <si>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</si>
  <si>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</si>
  <si>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</si>
  <si>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</si>
  <si>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</si>
  <si>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</si>
  <si>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</si>
  <si>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</si>
  <si>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</si>
  <si>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</si>
  <si>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</si>
  <si>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</si>
  <si>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</si>
  <si>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</si>
  <si>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</si>
  <si>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</si>
  <si>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</si>
  <si>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</si>
  <si>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</si>
  <si>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</si>
  <si>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</si>
  <si>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</si>
  <si>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</si>
  <si>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</si>
  <si>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</si>
  <si>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</si>
  <si>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</si>
  <si>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</si>
  <si>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</si>
  <si>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</si>
  <si>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</si>
  <si>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</si>
  <si>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</si>
  <si>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</si>
  <si>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</si>
  <si>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</si>
  <si>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</si>
  <si>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</si>
  <si>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</si>
  <si>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</si>
  <si>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</si>
  <si>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</si>
  <si>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</si>
  <si>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</si>
  <si>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</si>
  <si>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</si>
  <si>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</si>
  <si>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</si>
  <si>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</si>
  <si>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</si>
  <si>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</si>
  <si>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</si>
  <si>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</si>
  <si>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</si>
  <si>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</si>
  <si>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</si>
  <si>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</si>
  <si>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</si>
  <si>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</si>
  <si>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</si>
  <si>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</si>
  <si>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</si>
  <si>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</si>
  <si>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</si>
  <si>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</si>
  <si>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</si>
  <si>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</si>
  <si>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</si>
  <si>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</si>
  <si>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</si>
  <si>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</si>
  <si>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</si>
  <si>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</si>
  <si>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</si>
  <si>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</si>
  <si>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</si>
  <si>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</si>
  <si>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</si>
  <si>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</si>
  <si>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</si>
  <si>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</si>
  <si>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</si>
  <si>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</si>
  <si>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</si>
  <si>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</si>
  <si>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</si>
  <si>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</si>
  <si>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</si>
  <si>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</si>
  <si>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</si>
  <si>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</si>
  <si>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</si>
  <si>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</si>
  <si>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</si>
  <si>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</si>
  <si>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</si>
  <si>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</si>
  <si>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</si>
  <si>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</si>
  <si>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</si>
  <si>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</si>
  <si>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</si>
  <si>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</si>
  <si>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</si>
  <si>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</si>
  <si>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</si>
  <si>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</si>
  <si>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</si>
  <si>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</si>
  <si>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</si>
  <si>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</si>
  <si>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</si>
  <si>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</si>
  <si>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</si>
  <si>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</si>
  <si>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</si>
  <si>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</si>
  <si>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</si>
  <si>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</si>
  <si>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</si>
  <si>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</si>
  <si>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</si>
  <si>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</si>
  <si>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</si>
  <si>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</si>
  <si>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</si>
  <si>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</si>
  <si>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</si>
  <si>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</si>
  <si>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</si>
  <si>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</si>
  <si>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</si>
  <si>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</si>
  <si>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</si>
  <si>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</si>
  <si>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</si>
  <si>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</si>
  <si>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</si>
  <si>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</si>
  <si>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</si>
  <si>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</si>
  <si>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</si>
  <si>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</si>
  <si>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</si>
  <si>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</si>
  <si>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</si>
  <si>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</si>
  <si>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</si>
  <si>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</si>
  <si>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</si>
  <si>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</si>
  <si>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</si>
  <si>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</si>
  <si>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</si>
  <si>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</si>
  <si>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</si>
  <si>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</si>
  <si>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</si>
  <si>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</si>
  <si>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</si>
  <si>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</si>
  <si>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</si>
  <si>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</si>
  <si>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</si>
  <si>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</si>
  <si>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</si>
  <si>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</si>
  <si>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</si>
  <si>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</si>
  <si>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</si>
  <si>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</si>
  <si>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</si>
  <si>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</si>
  <si>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</si>
  <si>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</si>
  <si>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</si>
  <si>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</si>
  <si>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</si>
  <si>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</si>
  <si>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</si>
  <si>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</si>
  <si>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</si>
  <si>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</si>
  <si>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</si>
  <si>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</si>
  <si>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</si>
  <si>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</si>
  <si>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</si>
  <si>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</si>
  <si>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</si>
  <si>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</si>
  <si>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</si>
  <si>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</si>
  <si>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</si>
  <si>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</si>
  <si>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</si>
  <si>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</si>
  <si>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</si>
  <si>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</si>
  <si>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</si>
  <si>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</si>
  <si>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</si>
  <si>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</si>
  <si>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</si>
  <si>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</si>
  <si>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</si>
  <si>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</si>
  <si>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</si>
  <si>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</si>
  <si>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</si>
  <si>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</si>
  <si>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</si>
  <si>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</si>
  <si>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</si>
  <si>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</si>
  <si>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</si>
  <si>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</si>
  <si>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</si>
  <si>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</si>
  <si>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</si>
  <si>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</si>
  <si>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</si>
  <si>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</si>
  <si>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</si>
  <si>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</si>
  <si>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</si>
  <si>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</si>
  <si>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</si>
  <si>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</si>
  <si>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</si>
  <si>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</si>
  <si>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</si>
  <si>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</si>
  <si>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</si>
  <si>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</si>
  <si>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</si>
  <si>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</si>
  <si>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</si>
  <si>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</si>
  <si>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</si>
  <si>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</si>
  <si>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</si>
  <si>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</si>
  <si>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</si>
  <si>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</si>
  <si>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</si>
  <si>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</si>
  <si>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</si>
  <si>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</si>
  <si>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</si>
  <si>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</si>
  <si>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</si>
  <si>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</si>
  <si>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</si>
  <si>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</si>
  <si>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</si>
  <si>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</si>
  <si>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</si>
  <si>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</si>
  <si>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</si>
  <si>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</si>
  <si>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</si>
  <si>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</si>
  <si>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</si>
  <si>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</si>
  <si>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</si>
  <si>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</si>
  <si>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</si>
  <si>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</si>
  <si>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</si>
  <si>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</si>
  <si>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</si>
  <si>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</si>
  <si>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</si>
  <si>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</si>
  <si>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</si>
  <si>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</si>
  <si>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</si>
  <si>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</si>
  <si>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</si>
  <si>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</si>
  <si>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</si>
  <si>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</si>
  <si>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</si>
  <si>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</si>
  <si>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</si>
  <si>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</si>
  <si>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</si>
  <si>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</si>
  <si>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</si>
  <si>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</si>
  <si>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</si>
  <si>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</si>
  <si>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</si>
  <si>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</si>
  <si>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</si>
  <si>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</si>
  <si>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</si>
  <si>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</si>
  <si>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</si>
  <si>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</si>
  <si>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</si>
  <si>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</si>
  <si>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</si>
  <si>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</si>
  <si>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</si>
  <si>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</si>
  <si>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</si>
  <si>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</si>
  <si>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</si>
  <si>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</si>
  <si>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</si>
  <si>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</si>
  <si>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</si>
  <si>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</si>
  <si>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</si>
  <si>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</si>
  <si>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</si>
  <si>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</si>
  <si>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</si>
  <si>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</si>
  <si>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</si>
  <si>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</si>
  <si>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</si>
  <si>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</si>
  <si>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</si>
  <si>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</si>
  <si>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</si>
  <si>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</si>
  <si>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</si>
  <si>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</si>
  <si>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</si>
  <si>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</si>
  <si>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</si>
  <si>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</si>
  <si>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</si>
  <si>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</si>
  <si>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</si>
  <si>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</si>
  <si>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</si>
  <si>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</si>
  <si>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</si>
  <si>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</si>
  <si>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</si>
  <si>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</si>
  <si>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</si>
  <si>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</si>
  <si>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</si>
  <si>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</si>
  <si>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</si>
  <si>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</si>
  <si>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</si>
  <si>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</si>
  <si>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</si>
  <si>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</si>
  <si>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</si>
  <si>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</si>
  <si>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</si>
  <si>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</si>
  <si>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</si>
  <si>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</si>
  <si>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</si>
  <si>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</si>
  <si>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</si>
  <si>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</si>
  <si>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</si>
  <si>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</si>
  <si>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</si>
  <si>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</si>
  <si>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</si>
  <si>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</si>
  <si>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</si>
  <si>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</si>
  <si>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</si>
  <si>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</si>
  <si>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</si>
  <si>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</si>
  <si>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</si>
  <si>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</si>
  <si>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</si>
  <si>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</si>
  <si>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</si>
  <si>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</si>
  <si>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</si>
  <si>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</si>
  <si>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</si>
  <si>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</si>
  <si>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</si>
  <si>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</si>
  <si>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</si>
  <si>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</si>
  <si>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</si>
  <si>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</si>
  <si>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</si>
  <si>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</si>
  <si>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</si>
  <si>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</si>
  <si>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</si>
  <si>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</si>
  <si>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</si>
  <si>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</si>
  <si>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</si>
  <si>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</si>
  <si>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</si>
  <si>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</si>
  <si>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</si>
  <si>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</si>
  <si>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</si>
  <si>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</si>
  <si>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</si>
  <si>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</si>
  <si>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</si>
  <si>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</si>
  <si>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</si>
  <si>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</si>
  <si>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</si>
  <si>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</si>
  <si>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</si>
  <si>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</si>
  <si>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</si>
  <si>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</si>
  <si>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</si>
  <si>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</si>
  <si>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</si>
  <si>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</si>
  <si>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</si>
  <si>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</si>
  <si>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</si>
  <si>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</si>
  <si>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</si>
  <si>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</si>
  <si>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</si>
  <si>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</si>
  <si>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</si>
  <si>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</si>
  <si>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</si>
  <si>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</si>
  <si>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</si>
  <si>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</si>
  <si>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</si>
  <si>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</si>
  <si>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</si>
  <si>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</si>
  <si>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</si>
  <si>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</si>
  <si>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</si>
  <si>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</si>
  <si>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</si>
  <si>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</si>
  <si>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</si>
  <si>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</si>
  <si>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</si>
  <si>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</si>
  <si>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</si>
  <si>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</si>
  <si>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</si>
  <si>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</si>
  <si>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</si>
  <si>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</si>
  <si>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</si>
  <si>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</si>
  <si>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</si>
  <si>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</si>
  <si>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</si>
  <si>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</si>
  <si>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</si>
  <si>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</si>
  <si>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</si>
  <si>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</si>
  <si>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</si>
  <si>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</si>
  <si>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</si>
  <si>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</si>
  <si>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</si>
  <si>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</si>
  <si>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</si>
  <si>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</si>
  <si>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</si>
  <si>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</si>
  <si>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</si>
  <si>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</si>
  <si>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</si>
  <si>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</si>
  <si>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</si>
  <si>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</si>
  <si>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</si>
  <si>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</si>
  <si>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</si>
  <si>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</si>
  <si>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</si>
  <si>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</si>
  <si>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</si>
  <si>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</si>
  <si>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</si>
  <si>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</si>
  <si>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</si>
  <si>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</si>
  <si>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</si>
  <si>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</si>
  <si>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</si>
  <si>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</si>
  <si>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</si>
  <si>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</si>
  <si>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</si>
  <si>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</si>
  <si>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</si>
  <si>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</si>
  <si>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</si>
  <si>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</si>
  <si>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</si>
  <si>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</si>
  <si>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</si>
  <si>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</si>
  <si>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</si>
  <si>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</si>
  <si>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</si>
  <si>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</si>
  <si>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</si>
  <si>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</si>
  <si>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</si>
  <si>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</si>
  <si>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</si>
  <si>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</si>
  <si>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</si>
  <si>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</si>
  <si>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</si>
  <si>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</si>
  <si>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</si>
  <si>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</si>
  <si>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</si>
  <si>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</si>
  <si>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</si>
  <si>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</si>
  <si>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</si>
  <si>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</si>
  <si>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</si>
  <si>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</si>
  <si>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</si>
  <si>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</si>
  <si>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</si>
  <si>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</si>
  <si>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</si>
  <si>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</si>
  <si>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</si>
  <si>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</si>
  <si>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</si>
  <si>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</si>
  <si>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</si>
  <si>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</si>
  <si>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</si>
  <si>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</si>
  <si>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</si>
  <si>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</si>
  <si>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</si>
  <si>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</si>
  <si>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</si>
  <si>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</si>
  <si>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</si>
  <si>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</si>
  <si>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</si>
  <si>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</si>
  <si>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</si>
  <si>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</si>
  <si>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</si>
  <si>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</si>
  <si>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</si>
  <si>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</si>
  <si>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</si>
  <si>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</si>
  <si>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</si>
  <si>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</si>
  <si>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</si>
  <si>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</si>
  <si>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</si>
  <si>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</si>
  <si>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</si>
  <si>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</si>
  <si>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</si>
  <si>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</si>
  <si>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</si>
  <si>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</si>
  <si>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</si>
  <si>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</si>
  <si>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</si>
  <si>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</si>
  <si>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</si>
  <si>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</si>
  <si>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</si>
  <si>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</si>
  <si>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</si>
  <si>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</si>
  <si>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</si>
  <si>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</si>
  <si>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</si>
  <si>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</si>
  <si>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</si>
  <si>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</si>
  <si>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</si>
  <si>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</si>
  <si>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</si>
  <si>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</si>
  <si>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</si>
  <si>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</si>
  <si>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</si>
  <si>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</si>
  <si>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</si>
  <si>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</si>
  <si>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</si>
  <si>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</si>
  <si>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</si>
  <si>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</si>
  <si>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</si>
  <si>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</si>
  <si>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</si>
  <si>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</si>
  <si>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</si>
  <si>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</si>
  <si>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</si>
  <si>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</si>
  <si>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</si>
  <si>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</si>
  <si>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</si>
  <si>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</si>
  <si>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</si>
  <si>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</si>
  <si>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</si>
  <si>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</si>
  <si>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</si>
  <si>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</si>
  <si>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</si>
  <si>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</si>
  <si>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</si>
  <si>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</si>
  <si>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</si>
  <si>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</si>
  <si>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</si>
  <si>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</si>
  <si>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</si>
  <si>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</si>
  <si>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</si>
  <si>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</si>
  <si>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</si>
  <si>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</si>
  <si>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</si>
  <si>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</si>
  <si>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</si>
  <si>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</si>
  <si>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</si>
  <si>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</si>
  <si>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</si>
  <si>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</si>
  <si>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</si>
  <si>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</si>
  <si>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</si>
  <si>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</si>
  <si>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</si>
  <si>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</si>
  <si>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</si>
  <si>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</si>
  <si>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</si>
  <si>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</si>
  <si>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</si>
  <si>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</si>
  <si>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</si>
  <si>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</si>
  <si>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</si>
  <si>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</si>
  <si>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</si>
  <si>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</si>
  <si>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</si>
  <si>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</si>
  <si>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</si>
  <si>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</si>
  <si>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</si>
  <si>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</si>
  <si>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</si>
  <si>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</si>
  <si>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</si>
  <si>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</si>
  <si>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</si>
  <si>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</si>
  <si>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</si>
  <si>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</si>
  <si>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</si>
  <si>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</si>
  <si>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</si>
  <si>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</si>
  <si>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</si>
  <si>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</si>
  <si>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</si>
  <si>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</si>
  <si>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</si>
  <si>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</si>
  <si>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</si>
  <si>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</si>
  <si>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</si>
  <si>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</si>
  <si>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</si>
  <si>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</si>
  <si>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</si>
  <si>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</si>
  <si>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</si>
  <si>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</si>
  <si>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</si>
  <si>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</si>
  <si>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</si>
  <si>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</si>
  <si>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</si>
  <si>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</si>
  <si>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</si>
  <si>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</si>
  <si>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</si>
  <si>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</si>
  <si>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</si>
  <si>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</si>
  <si>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</si>
  <si>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</si>
  <si>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</si>
  <si>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</si>
  <si>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</si>
  <si>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</si>
  <si>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</si>
  <si>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</si>
  <si>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</si>
  <si>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</si>
  <si>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</si>
  <si>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</si>
  <si>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</si>
  <si>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</si>
  <si>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</si>
  <si>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</si>
  <si>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</si>
  <si>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</si>
  <si>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</si>
  <si>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</si>
  <si>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</si>
  <si>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</si>
  <si>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</si>
  <si>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</si>
  <si>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</si>
  <si>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</si>
  <si>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</si>
  <si>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</si>
  <si>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</si>
  <si>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</si>
  <si>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</si>
  <si>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</si>
  <si>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</si>
  <si>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</si>
  <si>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</si>
  <si>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</si>
  <si>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</si>
  <si>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</si>
  <si>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</si>
  <si>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</si>
  <si>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</si>
  <si>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</si>
  <si>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</si>
  <si>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</si>
  <si>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</si>
  <si>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</si>
  <si>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</si>
  <si>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</si>
  <si>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</si>
  <si>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</si>
  <si>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</si>
  <si>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</si>
  <si>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</si>
  <si>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</si>
  <si>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</si>
  <si>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</si>
  <si>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</si>
  <si>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</si>
  <si>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</si>
  <si>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</si>
  <si>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</si>
  <si>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</si>
  <si>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</si>
  <si>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</si>
  <si>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</si>
  <si>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</si>
  <si>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</si>
  <si>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</si>
  <si>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</si>
  <si>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</si>
  <si>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</si>
  <si>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</si>
  <si>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</si>
  <si>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</si>
  <si>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</si>
  <si>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</si>
  <si>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</si>
  <si>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</si>
  <si>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</si>
  <si>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</si>
  <si>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</si>
  <si>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</si>
  <si>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</si>
  <si>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</si>
  <si>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</si>
  <si>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</si>
  <si>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</si>
  <si>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</si>
  <si>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</si>
  <si>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</si>
  <si>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</si>
  <si>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</si>
  <si>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</si>
  <si>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</si>
  <si>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</si>
  <si>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</si>
  <si>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</si>
  <si>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</si>
  <si>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</si>
  <si>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</si>
  <si>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</si>
  <si>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</si>
  <si>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</si>
  <si>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</si>
  <si>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</si>
  <si>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</si>
  <si>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</si>
  <si>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</si>
  <si>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</si>
  <si>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</si>
  <si>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</si>
  <si>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</si>
  <si>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</si>
  <si>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</si>
  <si>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</si>
  <si>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</si>
  <si>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</si>
  <si>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</si>
  <si>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</si>
  <si>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</si>
  <si>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</si>
  <si>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</si>
  <si>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</si>
  <si>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</si>
  <si>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</si>
  <si>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</si>
  <si>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</si>
  <si>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</si>
  <si>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</si>
  <si>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</si>
  <si>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</si>
  <si>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</si>
  <si>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</si>
  <si>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</si>
  <si>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</si>
  <si>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</si>
  <si>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</si>
  <si>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</si>
  <si>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</si>
  <si>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</si>
  <si>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</si>
  <si>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</si>
  <si>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</si>
  <si>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</si>
  <si>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</si>
  <si>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</si>
  <si>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</si>
  <si>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</si>
  <si>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</si>
  <si>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</si>
  <si>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</si>
  <si>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</si>
  <si>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</si>
  <si>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</si>
  <si>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</si>
  <si>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</si>
  <si>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</si>
  <si>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</si>
  <si>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</si>
  <si>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</si>
  <si>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</si>
  <si>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</si>
  <si>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</si>
  <si>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</si>
  <si>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</si>
  <si>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</si>
  <si>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</si>
  <si>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</si>
  <si>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</si>
  <si>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</si>
  <si>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</si>
  <si>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</si>
  <si>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</si>
  <si>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</si>
  <si>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</si>
  <si>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</si>
  <si>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</si>
  <si>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</si>
  <si>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</si>
  <si>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</si>
  <si>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</si>
  <si>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</si>
  <si>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</si>
  <si>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</si>
  <si>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</si>
  <si>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</si>
  <si>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</si>
  <si>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</si>
  <si>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</si>
  <si>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</si>
  <si>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</si>
  <si>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</si>
  <si>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</si>
  <si>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</si>
  <si>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</si>
  <si>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</si>
  <si>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</si>
  <si>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</si>
  <si>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</si>
  <si>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</si>
  <si>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</si>
  <si>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</si>
  <si>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</si>
  <si>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</si>
  <si>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</si>
  <si>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</si>
  <si>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</si>
  <si>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</si>
  <si>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</si>
  <si>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</si>
  <si>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</si>
  <si>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</si>
  <si>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</si>
  <si>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</si>
  <si>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</si>
  <si>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</si>
  <si>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</si>
  <si>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</si>
  <si>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</si>
  <si>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</si>
  <si>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</si>
  <si>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</si>
  <si>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</si>
  <si>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</si>
  <si>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</si>
  <si>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</si>
  <si>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</si>
  <si>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</si>
  <si>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</si>
  <si>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</si>
  <si>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</si>
  <si>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</si>
  <si>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</si>
  <si>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</si>
  <si>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</si>
  <si>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</si>
  <si>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</si>
  <si>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</si>
  <si>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</si>
  <si>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</si>
  <si>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</si>
  <si>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</si>
  <si>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</si>
  <si>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</si>
  <si>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</si>
  <si>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</si>
  <si>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</si>
  <si>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</si>
  <si>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</si>
  <si>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</si>
  <si>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</si>
  <si>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</si>
  <si>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</si>
  <si>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</si>
  <si>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</si>
  <si>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</si>
  <si>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</si>
  <si>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</si>
  <si>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</si>
  <si>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</si>
  <si>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</si>
  <si>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</si>
  <si>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</si>
  <si>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</si>
  <si>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</si>
  <si>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</si>
  <si>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</si>
  <si>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</si>
  <si>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</si>
  <si>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</si>
  <si>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</si>
  <si>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</si>
  <si>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</si>
  <si>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</si>
  <si>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</si>
  <si>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</si>
  <si>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</si>
  <si>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</si>
  <si>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</si>
  <si>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</si>
  <si>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</si>
  <si>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</si>
  <si>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</si>
  <si>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</si>
  <si>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</si>
  <si>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</si>
  <si>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</si>
  <si>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</si>
  <si>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</si>
  <si>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</si>
  <si>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</si>
  <si>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</si>
  <si>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</si>
  <si>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</si>
  <si>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</si>
  <si>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</si>
  <si>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</si>
  <si>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</si>
  <si>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</si>
  <si>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</si>
  <si>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</si>
  <si>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</si>
  <si>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</si>
  <si>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</si>
  <si>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</si>
  <si>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</si>
  <si>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</si>
  <si>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</si>
  <si>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</si>
  <si>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</si>
  <si>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</si>
  <si>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</si>
  <si>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</si>
  <si>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</si>
  <si>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</si>
  <si>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</si>
  <si>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</si>
  <si>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</si>
  <si>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</si>
  <si>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</si>
  <si>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</si>
  <si>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</si>
  <si>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</si>
  <si>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</si>
  <si>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</si>
  <si>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</si>
  <si>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</si>
  <si>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</si>
  <si>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</si>
  <si>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</si>
  <si>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</si>
  <si>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</si>
  <si>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</si>
  <si>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</si>
  <si>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</si>
  <si>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</si>
  <si>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</si>
  <si>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</si>
  <si>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</si>
  <si>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</si>
  <si>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</si>
  <si>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</si>
  <si>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</si>
  <si>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</si>
  <si>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</si>
  <si>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</si>
  <si>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</si>
  <si>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</si>
  <si>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</si>
  <si>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</si>
  <si>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</si>
  <si>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</si>
  <si>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</si>
  <si>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</si>
  <si>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</si>
  <si>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</si>
  <si>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</si>
  <si>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</si>
  <si>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</si>
  <si>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</si>
  <si>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</si>
  <si>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</si>
  <si>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</si>
  <si>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</si>
  <si>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</si>
  <si>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</si>
  <si>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</si>
  <si>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</si>
  <si>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</si>
  <si>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</si>
  <si>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</si>
  <si>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</si>
  <si>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</si>
  <si>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</si>
  <si>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</si>
  <si>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</si>
  <si>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</si>
  <si>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</si>
  <si>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</si>
  <si>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</si>
  <si>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</si>
  <si>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</si>
  <si>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</si>
  <si>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</si>
  <si>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</si>
  <si>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</si>
  <si>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</si>
  <si>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</si>
  <si>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</si>
  <si>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</si>
  <si>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</si>
  <si>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</si>
  <si>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</si>
  <si>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</si>
  <si>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</si>
  <si>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</si>
  <si>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</si>
  <si>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</si>
  <si>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</si>
  <si>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</si>
  <si>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</si>
  <si>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</si>
  <si>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</si>
  <si>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</si>
  <si>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</si>
  <si>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</si>
  <si>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</si>
  <si>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</si>
  <si>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</si>
  <si>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</si>
  <si>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</si>
  <si>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</si>
  <si>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</si>
  <si>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</si>
  <si>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</si>
  <si>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</si>
  <si>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</si>
  <si>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</si>
  <si>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</si>
  <si>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</si>
  <si>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</si>
  <si>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</si>
  <si>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</si>
  <si>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</si>
  <si>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</si>
  <si>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</si>
  <si>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</si>
  <si>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</si>
  <si>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</si>
  <si>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</si>
  <si>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</si>
  <si>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</si>
  <si>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</si>
  <si>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</si>
  <si>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</si>
  <si>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</si>
  <si>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</si>
  <si>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</si>
  <si>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</si>
  <si>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</si>
  <si>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</si>
  <si>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</si>
  <si>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</si>
  <si>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</si>
  <si>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</si>
  <si>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</si>
  <si>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</si>
  <si>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</si>
  <si>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</si>
  <si>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</si>
  <si>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</si>
  <si>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</si>
  <si>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</si>
  <si>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</si>
  <si>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</si>
  <si>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</si>
  <si>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</si>
  <si>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</si>
  <si>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</si>
  <si>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</si>
  <si>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</si>
  <si>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</si>
  <si>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</si>
  <si>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</si>
  <si>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</si>
  <si>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</si>
  <si>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</si>
  <si>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</si>
  <si>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</si>
  <si>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</si>
  <si>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</si>
  <si>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</si>
  <si>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</si>
  <si>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</si>
  <si>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</si>
  <si>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</si>
  <si>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</si>
  <si>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</si>
  <si>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</si>
  <si>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</si>
  <si>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</si>
  <si>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</si>
  <si>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</si>
  <si>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</si>
  <si>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</si>
  <si>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</si>
  <si>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</si>
  <si>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</si>
  <si>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</si>
  <si>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</si>
  <si>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</si>
  <si>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</si>
  <si>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</si>
  <si>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</si>
  <si>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</si>
  <si>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</si>
  <si>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</si>
  <si>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</si>
  <si>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</si>
  <si>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</si>
  <si>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</si>
  <si>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</si>
  <si>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</si>
  <si>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</si>
  <si>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</si>
  <si>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</si>
  <si>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</si>
  <si>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</si>
  <si>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</si>
  <si>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</si>
  <si>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</si>
  <si>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</si>
  <si>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</si>
  <si>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</si>
  <si>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</si>
  <si>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</si>
  <si>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</si>
  <si>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</si>
  <si>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</si>
  <si>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</si>
  <si>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</si>
  <si>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</si>
  <si>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</si>
  <si>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</si>
  <si>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</si>
  <si>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</si>
  <si>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</si>
  <si>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</si>
  <si>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</si>
  <si>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</si>
  <si>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</si>
  <si>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</si>
  <si>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</si>
  <si>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</si>
  <si>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</si>
  <si>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</si>
  <si>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</si>
  <si>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</si>
  <si>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</si>
  <si>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</si>
  <si>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</si>
  <si>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</si>
  <si>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</si>
  <si>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</si>
  <si>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</si>
  <si>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</si>
  <si>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</si>
  <si>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</si>
  <si>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</si>
  <si>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</si>
  <si>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</si>
  <si>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</si>
  <si>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</si>
  <si>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</si>
  <si>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</si>
  <si>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</si>
  <si>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</si>
  <si>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</si>
  <si>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</si>
  <si>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</si>
  <si>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</si>
  <si>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</si>
  <si>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</si>
  <si>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</si>
  <si>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</si>
  <si>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</si>
  <si>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</si>
  <si>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</si>
  <si>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</si>
  <si>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</si>
  <si>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</si>
  <si>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</si>
  <si>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</si>
  <si>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</si>
  <si>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</si>
  <si>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</si>
  <si>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</si>
  <si>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</si>
  <si>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</si>
  <si>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</si>
  <si>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</si>
  <si>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</si>
  <si>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</si>
  <si>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</si>
  <si>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</si>
  <si>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</si>
  <si>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</si>
  <si>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</si>
  <si>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</si>
  <si>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</si>
  <si>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</si>
  <si>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</si>
  <si>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</si>
  <si>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</si>
  <si>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</si>
  <si>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26/11/2020</t>
  </si>
  <si>
    <t>Cut-off Date: 01/11/2020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</si>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</sst>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lignment horizontal="center" vertical="center" wrapText="1"/>
    </xf>
    <xf numFmtId="164"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4"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election activeCell="F99" sqref="F99"/>
    </sheetView>
  </sheetViews>
  <sheetFormatPr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51.7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34.5" x14ac:dyDescent="0.25">
      <c r="A58" s="91" t="s">
        <v>1389</v>
      </c>
    </row>
    <row r="59" spans="1:1" ht="17.25" x14ac:dyDescent="0.25">
      <c r="A59" s="90" t="s">
        <v>1390</v>
      </c>
    </row>
    <row r="60" spans="1:1" ht="34.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view="pageBreakPreview" zoomScale="60" zoomScaleNormal="80" workbookViewId="0">
      <selection activeCell="F99" sqref="F99"/>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2" t="s">
        <v>1663</v>
      </c>
      <c r="F6" s="192"/>
      <c r="G6" s="192"/>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5" t="s">
        <v>15</v>
      </c>
      <c r="E24" s="196" t="s">
        <v>16</v>
      </c>
      <c r="F24" s="196"/>
      <c r="G24" s="196"/>
      <c r="H24" s="196"/>
      <c r="I24" s="7"/>
      <c r="J24" s="8"/>
    </row>
    <row r="25" spans="2:10" x14ac:dyDescent="0.25">
      <c r="B25" s="6"/>
      <c r="C25" s="7"/>
      <c r="D25" s="7"/>
      <c r="E25" s="15"/>
      <c r="F25" s="15"/>
      <c r="G25" s="15"/>
      <c r="H25" s="7"/>
      <c r="I25" s="7"/>
      <c r="J25" s="8"/>
    </row>
    <row r="26" spans="2:10" x14ac:dyDescent="0.25">
      <c r="B26" s="6"/>
      <c r="C26" s="7"/>
      <c r="D26" s="195" t="s">
        <v>17</v>
      </c>
      <c r="E26" s="196"/>
      <c r="F26" s="196"/>
      <c r="G26" s="196"/>
      <c r="H26" s="196"/>
      <c r="I26" s="7"/>
      <c r="J26" s="8"/>
    </row>
    <row r="27" spans="2:10" x14ac:dyDescent="0.25">
      <c r="B27" s="6"/>
      <c r="C27" s="7"/>
      <c r="D27" s="16"/>
      <c r="E27" s="16"/>
      <c r="F27" s="16"/>
      <c r="G27" s="16"/>
      <c r="H27" s="16"/>
      <c r="I27" s="7"/>
      <c r="J27" s="8"/>
    </row>
    <row r="28" spans="2:10" x14ac:dyDescent="0.25">
      <c r="B28" s="6"/>
      <c r="C28" s="7"/>
      <c r="D28" s="195" t="s">
        <v>18</v>
      </c>
      <c r="E28" s="196" t="s">
        <v>16</v>
      </c>
      <c r="F28" s="196"/>
      <c r="G28" s="196"/>
      <c r="H28" s="196"/>
      <c r="I28" s="7"/>
      <c r="J28" s="8"/>
    </row>
    <row r="29" spans="2:10" x14ac:dyDescent="0.25">
      <c r="B29" s="6"/>
      <c r="C29" s="7"/>
      <c r="D29" s="16"/>
      <c r="E29" s="16"/>
      <c r="F29" s="16"/>
      <c r="G29" s="16"/>
      <c r="H29" s="16"/>
      <c r="I29" s="7"/>
      <c r="J29" s="8"/>
    </row>
    <row r="30" spans="2:10" x14ac:dyDescent="0.25">
      <c r="B30" s="6"/>
      <c r="C30" s="7"/>
      <c r="D30" s="195" t="s">
        <v>19</v>
      </c>
      <c r="E30" s="196" t="s">
        <v>16</v>
      </c>
      <c r="F30" s="196"/>
      <c r="G30" s="196"/>
      <c r="H30" s="196"/>
      <c r="I30" s="7"/>
      <c r="J30" s="8"/>
    </row>
    <row r="31" spans="2:10" x14ac:dyDescent="0.25">
      <c r="B31" s="6"/>
      <c r="C31" s="7"/>
      <c r="D31" s="16"/>
      <c r="E31" s="16"/>
      <c r="F31" s="16"/>
      <c r="G31" s="16"/>
      <c r="H31" s="16"/>
      <c r="I31" s="7"/>
      <c r="J31" s="8"/>
    </row>
    <row r="32" spans="2:10" x14ac:dyDescent="0.25">
      <c r="B32" s="6"/>
      <c r="C32" s="7"/>
      <c r="D32" s="195" t="s">
        <v>20</v>
      </c>
      <c r="E32" s="196" t="s">
        <v>16</v>
      </c>
      <c r="F32" s="196"/>
      <c r="G32" s="196"/>
      <c r="H32" s="196"/>
      <c r="I32" s="7"/>
      <c r="J32" s="8"/>
    </row>
    <row r="33" spans="2:10" x14ac:dyDescent="0.25">
      <c r="B33" s="6"/>
      <c r="C33" s="7"/>
      <c r="D33" s="15"/>
      <c r="E33" s="15"/>
      <c r="F33" s="15"/>
      <c r="G33" s="15"/>
      <c r="H33" s="15"/>
      <c r="I33" s="7"/>
      <c r="J33" s="8"/>
    </row>
    <row r="34" spans="2:10" x14ac:dyDescent="0.25">
      <c r="B34" s="6"/>
      <c r="C34" s="7"/>
      <c r="D34" s="195" t="s">
        <v>21</v>
      </c>
      <c r="E34" s="196" t="s">
        <v>16</v>
      </c>
      <c r="F34" s="196"/>
      <c r="G34" s="196"/>
      <c r="H34" s="196"/>
      <c r="I34" s="7"/>
      <c r="J34" s="8"/>
    </row>
    <row r="35" spans="2:10" x14ac:dyDescent="0.25">
      <c r="B35" s="6"/>
      <c r="C35" s="7"/>
      <c r="D35" s="7"/>
      <c r="E35" s="7"/>
      <c r="F35" s="7"/>
      <c r="G35" s="7"/>
      <c r="H35" s="7"/>
      <c r="I35" s="7"/>
      <c r="J35" s="8"/>
    </row>
    <row r="36" spans="2:10" x14ac:dyDescent="0.25">
      <c r="B36" s="6"/>
      <c r="C36" s="7"/>
      <c r="D36" s="193" t="s">
        <v>22</v>
      </c>
      <c r="E36" s="194"/>
      <c r="F36" s="194"/>
      <c r="G36" s="194"/>
      <c r="H36" s="194"/>
      <c r="I36" s="7"/>
      <c r="J36" s="8"/>
    </row>
    <row r="37" spans="2:10" x14ac:dyDescent="0.25">
      <c r="B37" s="6"/>
      <c r="C37" s="7"/>
      <c r="D37" s="7"/>
      <c r="E37" s="7"/>
      <c r="F37" s="14"/>
      <c r="G37" s="7"/>
      <c r="H37" s="7"/>
      <c r="I37" s="7"/>
      <c r="J37" s="8"/>
    </row>
    <row r="38" spans="2:10" x14ac:dyDescent="0.25">
      <c r="B38" s="6"/>
      <c r="C38" s="7"/>
      <c r="D38" s="193" t="s">
        <v>1617</v>
      </c>
      <c r="E38" s="194"/>
      <c r="F38" s="194"/>
      <c r="G38" s="194"/>
      <c r="H38" s="194"/>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view="pageBreakPreview" topLeftCell="A292" zoomScale="60" zoomScaleNormal="85" workbookViewId="0">
      <selection activeCell="F99" sqref="F99"/>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44136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2685.47149438</v>
      </c>
      <c r="F38" s="42"/>
      <c r="H38" s="23"/>
      <c r="L38" s="23"/>
      <c r="M38" s="23"/>
    </row>
    <row r="39" spans="1:14" x14ac:dyDescent="0.25">
      <c r="A39" s="25" t="s">
        <v>65</v>
      </c>
      <c r="B39" s="42" t="s">
        <v>66</v>
      </c>
      <c r="C39" s="148">
        <v>2250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0.195578</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2685.47149438</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2685.47149438</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18.586597000000001</v>
      </c>
      <c r="D66" s="152">
        <v>10.141493822769895</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0.51294532999999998</v>
      </c>
      <c r="D70" s="148">
        <v>0.52749637999999999</v>
      </c>
      <c r="E70" s="21"/>
      <c r="F70" s="157">
        <f t="shared" ref="F70:F76" si="1">IF($C$77=0,"",IF(C70="[for completion]","",C70/$C$77))</f>
        <v>1.9100754972579763E-4</v>
      </c>
      <c r="G70" s="157">
        <f t="shared" ref="G70:G76" si="2">IF($D$66="ND2","ND2",IF(OR(D70="ND2",D70=""),"",D70/$D$77))</f>
        <v>1.9642598370673978E-4</v>
      </c>
      <c r="H70" s="23"/>
      <c r="L70" s="23"/>
      <c r="M70" s="23"/>
      <c r="N70" s="55"/>
    </row>
    <row r="71" spans="1:14" x14ac:dyDescent="0.25">
      <c r="A71" s="25" t="s">
        <v>113</v>
      </c>
      <c r="B71" s="138" t="s">
        <v>1639</v>
      </c>
      <c r="C71" s="148">
        <v>1.87253377</v>
      </c>
      <c r="D71" s="148">
        <v>2.37120306</v>
      </c>
      <c r="E71" s="21"/>
      <c r="F71" s="157">
        <f t="shared" si="1"/>
        <v>6.9728305585024103E-4</v>
      </c>
      <c r="G71" s="157">
        <f t="shared" si="2"/>
        <v>8.82974578193184E-4</v>
      </c>
      <c r="H71" s="23"/>
      <c r="L71" s="23"/>
      <c r="M71" s="23"/>
      <c r="N71" s="55"/>
    </row>
    <row r="72" spans="1:14" x14ac:dyDescent="0.25">
      <c r="A72" s="25" t="s">
        <v>114</v>
      </c>
      <c r="B72" s="137" t="s">
        <v>1640</v>
      </c>
      <c r="C72" s="148">
        <v>4.36745641</v>
      </c>
      <c r="D72" s="148">
        <v>6.1055585900000002</v>
      </c>
      <c r="E72" s="21"/>
      <c r="F72" s="157">
        <f t="shared" si="1"/>
        <v>1.6263275998795595E-3</v>
      </c>
      <c r="G72" s="157">
        <f t="shared" si="2"/>
        <v>2.2735518149335642E-3</v>
      </c>
      <c r="H72" s="23"/>
      <c r="L72" s="23"/>
      <c r="M72" s="23"/>
      <c r="N72" s="55"/>
    </row>
    <row r="73" spans="1:14" x14ac:dyDescent="0.25">
      <c r="A73" s="25" t="s">
        <v>115</v>
      </c>
      <c r="B73" s="137" t="s">
        <v>1641</v>
      </c>
      <c r="C73" s="148">
        <v>9.2436431599999995</v>
      </c>
      <c r="D73" s="148">
        <v>18.703263629999999</v>
      </c>
      <c r="E73" s="21"/>
      <c r="F73" s="157">
        <f t="shared" si="1"/>
        <v>3.4420931964254924E-3</v>
      </c>
      <c r="G73" s="157">
        <f t="shared" si="2"/>
        <v>6.964610746805956E-3</v>
      </c>
      <c r="H73" s="23"/>
      <c r="L73" s="23"/>
      <c r="M73" s="23"/>
      <c r="N73" s="55"/>
    </row>
    <row r="74" spans="1:14" x14ac:dyDescent="0.25">
      <c r="A74" s="25" t="s">
        <v>116</v>
      </c>
      <c r="B74" s="137" t="s">
        <v>1642</v>
      </c>
      <c r="C74" s="148">
        <v>18.198522579999999</v>
      </c>
      <c r="D74" s="148">
        <v>47.148367630000003</v>
      </c>
      <c r="E74" s="21"/>
      <c r="F74" s="157">
        <f t="shared" si="1"/>
        <v>6.776658258367224E-3</v>
      </c>
      <c r="G74" s="157">
        <f t="shared" si="2"/>
        <v>1.7556830422020636E-2</v>
      </c>
      <c r="H74" s="23"/>
      <c r="L74" s="23"/>
      <c r="M74" s="23"/>
      <c r="N74" s="55"/>
    </row>
    <row r="75" spans="1:14" x14ac:dyDescent="0.25">
      <c r="A75" s="25" t="s">
        <v>117</v>
      </c>
      <c r="B75" s="137" t="s">
        <v>1643</v>
      </c>
      <c r="C75" s="148">
        <v>244.36444731</v>
      </c>
      <c r="D75" s="148">
        <v>1731.35827612</v>
      </c>
      <c r="E75" s="21"/>
      <c r="F75" s="157">
        <f t="shared" si="1"/>
        <v>9.0994988336830909E-2</v>
      </c>
      <c r="G75" s="157">
        <f t="shared" si="2"/>
        <v>0.64471295999353817</v>
      </c>
      <c r="H75" s="23"/>
      <c r="L75" s="23"/>
      <c r="M75" s="23"/>
      <c r="N75" s="55"/>
    </row>
    <row r="76" spans="1:14" x14ac:dyDescent="0.25">
      <c r="A76" s="25" t="s">
        <v>118</v>
      </c>
      <c r="B76" s="137" t="s">
        <v>1644</v>
      </c>
      <c r="C76" s="148">
        <v>2406.9119458200003</v>
      </c>
      <c r="D76" s="148">
        <v>879.25732897</v>
      </c>
      <c r="E76" s="21"/>
      <c r="F76" s="157">
        <f t="shared" si="1"/>
        <v>0.89627164200292075</v>
      </c>
      <c r="G76" s="157">
        <f t="shared" si="2"/>
        <v>0.32741264646080181</v>
      </c>
      <c r="H76" s="23"/>
      <c r="L76" s="23"/>
      <c r="M76" s="23"/>
      <c r="N76" s="55"/>
    </row>
    <row r="77" spans="1:14" x14ac:dyDescent="0.25">
      <c r="A77" s="25" t="s">
        <v>119</v>
      </c>
      <c r="B77" s="59" t="s">
        <v>98</v>
      </c>
      <c r="C77" s="150">
        <f>SUM(C70:C76)</f>
        <v>2685.4714943800004</v>
      </c>
      <c r="D77" s="150">
        <f>SUM(D70:D76)</f>
        <v>2685.47149438</v>
      </c>
      <c r="E77" s="42"/>
      <c r="F77" s="158">
        <f>SUM(F70:F76)</f>
        <v>1</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0.27014880000000002</v>
      </c>
      <c r="D79" s="150" t="str">
        <f>IF($D$66="ND2","ND2","")</f>
        <v/>
      </c>
      <c r="E79" s="42"/>
      <c r="F79" s="157">
        <f>IF($C$77=0,"",IF(C79="","",C79/$C$77))</f>
        <v>1.0059641316817246E-4</v>
      </c>
      <c r="G79" s="157" t="str">
        <f>IF($D$66="ND2","ND2",IF(OR(D79="ND2",D79=""),"",D79/$D$77))</f>
        <v/>
      </c>
      <c r="H79" s="23"/>
      <c r="L79" s="23"/>
      <c r="M79" s="23"/>
      <c r="N79" s="55"/>
    </row>
    <row r="80" spans="1:14" outlineLevel="1" x14ac:dyDescent="0.25">
      <c r="A80" s="25" t="s">
        <v>124</v>
      </c>
      <c r="B80" s="60" t="s">
        <v>125</v>
      </c>
      <c r="C80" s="150">
        <v>0.24279653000000001</v>
      </c>
      <c r="D80" s="150" t="str">
        <f>IF($D$66="ND2","ND2","")</f>
        <v/>
      </c>
      <c r="E80" s="42"/>
      <c r="F80" s="157">
        <f>IF($C$77=0,"",IF(C80="","",C80/$C$77))</f>
        <v>9.0411136557625192E-5</v>
      </c>
      <c r="G80" s="157" t="str">
        <f>IF($D$66="ND2","ND2",IF(OR(D80="ND2",D80=""),"",D80/$D$77))</f>
        <v/>
      </c>
      <c r="H80" s="23"/>
      <c r="L80" s="23"/>
      <c r="M80" s="23"/>
      <c r="N80" s="55"/>
    </row>
    <row r="81" spans="1:14" outlineLevel="1" x14ac:dyDescent="0.25">
      <c r="A81" s="25" t="s">
        <v>126</v>
      </c>
      <c r="B81" s="60" t="s">
        <v>127</v>
      </c>
      <c r="C81" s="150">
        <v>0.88292132999999995</v>
      </c>
      <c r="D81" s="150" t="str">
        <f>IF($D$66="ND2","ND2","")</f>
        <v/>
      </c>
      <c r="E81" s="42"/>
      <c r="F81" s="157">
        <f>IF($C$77=0,"",IF(C81="","",C81/$C$77))</f>
        <v>3.2877702550473042E-4</v>
      </c>
      <c r="G81" s="157" t="str">
        <f>IF($D$66="ND2","ND2",IF(OR(D81="ND2",D81=""),"",D81/$D$77))</f>
        <v/>
      </c>
      <c r="H81" s="23"/>
      <c r="L81" s="23"/>
      <c r="M81" s="23"/>
      <c r="N81" s="55"/>
    </row>
    <row r="82" spans="1:14" outlineLevel="1" x14ac:dyDescent="0.25">
      <c r="A82" s="25" t="s">
        <v>128</v>
      </c>
      <c r="B82" s="60" t="s">
        <v>129</v>
      </c>
      <c r="C82" s="150">
        <v>0.98961244000000004</v>
      </c>
      <c r="D82" s="150" t="str">
        <f>IF($D$66="ND2","ND2","")</f>
        <v/>
      </c>
      <c r="E82" s="42"/>
      <c r="F82" s="157">
        <f>IF($C$77=0,"",IF(C82="","",C82/$C$77))</f>
        <v>3.6850603034551055E-4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2.9350999999999998</v>
      </c>
      <c r="D89" s="152">
        <v>2.9350999999999998</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v>750</v>
      </c>
      <c r="D93" s="148" t="str">
        <f t="shared" ref="D93:D99" si="3">IF($D$89="ND2","ND2","")</f>
        <v/>
      </c>
      <c r="E93" s="21"/>
      <c r="F93" s="157">
        <f t="shared" ref="F93:F99" si="4">IF($C$100=0,"",IF(C93="[for completion]","",IF(C93="","",C93/$C$100)))</f>
        <v>0.33333333333333331</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v>500</v>
      </c>
      <c r="D95" s="148" t="str">
        <f t="shared" si="3"/>
        <v/>
      </c>
      <c r="E95" s="21"/>
      <c r="F95" s="157">
        <f t="shared" si="4"/>
        <v>0.22222222222222221</v>
      </c>
      <c r="G95" s="157" t="str">
        <f t="shared" si="5"/>
        <v/>
      </c>
      <c r="H95" s="23"/>
      <c r="L95" s="23"/>
      <c r="M95" s="23"/>
      <c r="N95" s="55"/>
    </row>
    <row r="96" spans="1:14" x14ac:dyDescent="0.25">
      <c r="A96" s="25" t="s">
        <v>143</v>
      </c>
      <c r="B96" s="138" t="s">
        <v>1641</v>
      </c>
      <c r="C96" s="148"/>
      <c r="D96" s="148" t="str">
        <f t="shared" si="3"/>
        <v/>
      </c>
      <c r="E96" s="21"/>
      <c r="F96" s="157" t="str">
        <f t="shared" si="4"/>
        <v/>
      </c>
      <c r="G96" s="157" t="str">
        <f t="shared" si="5"/>
        <v/>
      </c>
      <c r="H96" s="23"/>
      <c r="L96" s="23"/>
      <c r="M96" s="23"/>
      <c r="N96" s="55"/>
    </row>
    <row r="97" spans="1:14" x14ac:dyDescent="0.25">
      <c r="A97" s="25" t="s">
        <v>144</v>
      </c>
      <c r="B97" s="138" t="s">
        <v>1642</v>
      </c>
      <c r="C97" s="148">
        <v>500</v>
      </c>
      <c r="D97" s="148" t="str">
        <f t="shared" si="3"/>
        <v/>
      </c>
      <c r="E97" s="21"/>
      <c r="F97" s="157">
        <f t="shared" si="4"/>
        <v>0.22222222222222221</v>
      </c>
      <c r="G97" s="157" t="str">
        <f t="shared" si="5"/>
        <v/>
      </c>
      <c r="H97" s="23"/>
      <c r="L97" s="23"/>
      <c r="M97" s="23"/>
    </row>
    <row r="98" spans="1:14" x14ac:dyDescent="0.25">
      <c r="A98" s="25" t="s">
        <v>145</v>
      </c>
      <c r="B98" s="138" t="s">
        <v>1643</v>
      </c>
      <c r="C98" s="148">
        <v>500</v>
      </c>
      <c r="D98" s="148" t="str">
        <f t="shared" si="3"/>
        <v/>
      </c>
      <c r="E98" s="21"/>
      <c r="F98" s="157">
        <f t="shared" si="4"/>
        <v>0.22222222222222221</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2250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v>750</v>
      </c>
      <c r="D102" s="150" t="str">
        <f>IF($D$89="ND2","ND2","")</f>
        <v/>
      </c>
      <c r="E102" s="42"/>
      <c r="F102" s="157">
        <f>IF($C$100=0,"",IF(C102="","",IF(C102="","",C102/$C$100)))</f>
        <v>0.33333333333333331</v>
      </c>
      <c r="G102" s="157" t="str">
        <f>IF($D$100=0,"",IF(D102="","",IF(D102="","",D102/$D$100)))</f>
        <v/>
      </c>
      <c r="H102" s="23"/>
      <c r="L102" s="23"/>
      <c r="M102" s="23"/>
    </row>
    <row r="103" spans="1:14" outlineLevel="1" x14ac:dyDescent="0.25">
      <c r="A103" s="25" t="s">
        <v>150</v>
      </c>
      <c r="B103" s="60" t="s">
        <v>125</v>
      </c>
      <c r="C103" s="150"/>
      <c r="D103" s="150" t="str">
        <f>IF($D$89="ND2","ND2","")</f>
        <v/>
      </c>
      <c r="E103" s="42"/>
      <c r="F103" s="157" t="str">
        <f>IF($C$100=0,"",IF(C103="","",IF(C103="","",C103/$C$100)))</f>
        <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2685.47149438</v>
      </c>
      <c r="D112" s="148">
        <v>2685.47149438</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2685.47149438</v>
      </c>
      <c r="D129" s="148">
        <f>SUM(D112:D128)</f>
        <v>2685.47149438</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2250</v>
      </c>
      <c r="D138" s="148">
        <v>2250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2250</v>
      </c>
      <c r="D155" s="148">
        <f>SUM(D138:D154)</f>
        <v>2250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2250</v>
      </c>
      <c r="D164" s="148">
        <v>2250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2250</v>
      </c>
      <c r="D167" s="160">
        <f>SUM(D164:D166)</f>
        <v>2250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9.8480278600000002</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9.8480278600000002</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66">
        <v>9.8480278600000002</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9.8480278600000002</v>
      </c>
      <c r="E207" s="53"/>
      <c r="F207" s="157">
        <f>SUM(F193:F196)</f>
        <v>1</v>
      </c>
      <c r="G207" s="53"/>
      <c r="H207" s="23"/>
      <c r="L207" s="23"/>
      <c r="M207" s="23"/>
      <c r="N207" s="55"/>
    </row>
    <row r="208" spans="1:14" x14ac:dyDescent="0.25">
      <c r="A208" s="25" t="s">
        <v>281</v>
      </c>
      <c r="B208" s="59" t="s">
        <v>98</v>
      </c>
      <c r="C208" s="150">
        <f>SUM(C193:C206)</f>
        <v>9.8480278600000002</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ht="30" outlineLevel="1" x14ac:dyDescent="0.25">
      <c r="A333" s="25" t="s">
        <v>427</v>
      </c>
      <c r="B333" s="54" t="s">
        <v>1696</v>
      </c>
      <c r="C333" s="25" t="s">
        <v>1697</v>
      </c>
      <c r="H333" s="23"/>
      <c r="I333" s="55"/>
      <c r="J333" s="55"/>
      <c r="K333" s="55"/>
      <c r="L333" s="55"/>
      <c r="M333" s="55"/>
      <c r="N333" s="55"/>
    </row>
    <row r="334" spans="1:14" ht="30"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1702</v>
      </c>
      <c r="H336" s="23"/>
      <c r="I336" s="55"/>
      <c r="J336" s="55"/>
      <c r="K336" s="55"/>
      <c r="L336" s="55"/>
      <c r="M336" s="55"/>
      <c r="N336" s="55"/>
    </row>
    <row r="337" spans="1:14" outlineLevel="1" x14ac:dyDescent="0.25">
      <c r="A337" s="25" t="s">
        <v>431</v>
      </c>
      <c r="B337" s="54" t="s">
        <v>1703</v>
      </c>
      <c r="C337" s="25" t="s">
        <v>1702</v>
      </c>
      <c r="H337" s="23"/>
      <c r="I337" s="55"/>
      <c r="J337" s="55"/>
      <c r="K337" s="55"/>
      <c r="L337" s="55"/>
      <c r="M337" s="55"/>
      <c r="N337" s="55"/>
    </row>
    <row r="338" spans="1:14" outlineLevel="1" x14ac:dyDescent="0.25">
      <c r="A338" s="25" t="s">
        <v>432</v>
      </c>
      <c r="B338" s="54" t="s">
        <v>1704</v>
      </c>
      <c r="C338" s="25" t="s">
        <v>1705</v>
      </c>
      <c r="H338" s="23"/>
      <c r="I338" s="55"/>
      <c r="J338" s="55"/>
      <c r="K338" s="55"/>
      <c r="L338" s="55"/>
      <c r="M338" s="55"/>
      <c r="N338" s="55"/>
    </row>
    <row r="339" spans="1:14" ht="45"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1709</v>
      </c>
      <c r="H340" s="23"/>
      <c r="I340" s="55"/>
      <c r="J340" s="55"/>
      <c r="K340" s="55"/>
      <c r="L340" s="55"/>
      <c r="M340" s="55"/>
      <c r="N340" s="55"/>
    </row>
    <row r="341" spans="1:14" ht="30" outlineLevel="1" x14ac:dyDescent="0.25">
      <c r="A341" s="25" t="s">
        <v>435</v>
      </c>
      <c r="B341" s="54" t="s">
        <v>1710</v>
      </c>
      <c r="C341" s="25" t="s">
        <v>1711</v>
      </c>
      <c r="H341" s="23"/>
      <c r="I341" s="55"/>
      <c r="J341" s="55"/>
      <c r="K341" s="55"/>
      <c r="L341" s="55"/>
      <c r="M341" s="55"/>
      <c r="N341" s="55"/>
    </row>
    <row r="342" spans="1:14" outlineLevel="1" x14ac:dyDescent="0.25">
      <c r="A342" s="25" t="s">
        <v>436</v>
      </c>
      <c r="B342" s="54" t="s">
        <v>1712</v>
      </c>
      <c r="C342" s="25" t="s">
        <v>1713</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view="pageBreakPreview" zoomScale="60" zoomScaleNormal="80" workbookViewId="0">
      <selection activeCell="F99" sqref="F99"/>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2685.47149438</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2685.47149438</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16301</v>
      </c>
      <c r="D28" s="108" t="str">
        <f>IF(C28="","","ND2")</f>
        <v>ND2</v>
      </c>
      <c r="F28" s="169">
        <f>IF(C28=0,"",IF(C28="","",C28))</f>
        <v>16301</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2.5999999999999999E-3</v>
      </c>
      <c r="D36" s="140" t="str">
        <f>IF(C36="","","ND2")</f>
        <v>ND2</v>
      </c>
      <c r="E36" s="168"/>
      <c r="F36" s="140">
        <f>IF(C36=0,"",C36)</f>
        <v>2.5999999999999999E-3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1714</v>
      </c>
      <c r="C99" s="140">
        <v>4.1360519999999998E-2</v>
      </c>
      <c r="D99" s="140" t="str">
        <f t="shared" ref="D99:D111" si="1">IF(C99="","","ND2")</f>
        <v>ND2</v>
      </c>
      <c r="E99" s="140"/>
      <c r="F99" s="140">
        <f t="shared" ref="F99:F111" si="2">IF(C99="","",C99)</f>
        <v>4.1360519999999998E-2</v>
      </c>
      <c r="G99" s="108"/>
    </row>
    <row r="100" spans="1:7" x14ac:dyDescent="0.25">
      <c r="A100" s="108" t="s">
        <v>593</v>
      </c>
      <c r="B100" s="127" t="s">
        <v>1715</v>
      </c>
      <c r="C100" s="140">
        <v>4.3511969999999997E-2</v>
      </c>
      <c r="D100" s="140" t="str">
        <f t="shared" si="1"/>
        <v>ND2</v>
      </c>
      <c r="E100" s="140"/>
      <c r="F100" s="140">
        <f t="shared" si="2"/>
        <v>4.3511969999999997E-2</v>
      </c>
      <c r="G100" s="108"/>
    </row>
    <row r="101" spans="1:7" x14ac:dyDescent="0.25">
      <c r="A101" s="108" t="s">
        <v>594</v>
      </c>
      <c r="B101" s="127" t="s">
        <v>1716</v>
      </c>
      <c r="C101" s="140">
        <v>3.7401900000000002E-2</v>
      </c>
      <c r="D101" s="140" t="str">
        <f t="shared" si="1"/>
        <v>ND2</v>
      </c>
      <c r="E101" s="140"/>
      <c r="F101" s="140">
        <f t="shared" si="2"/>
        <v>3.7401900000000002E-2</v>
      </c>
      <c r="G101" s="108"/>
    </row>
    <row r="102" spans="1:7" x14ac:dyDescent="0.25">
      <c r="A102" s="108" t="s">
        <v>595</v>
      </c>
      <c r="B102" s="127" t="s">
        <v>1717</v>
      </c>
      <c r="C102" s="140">
        <v>8.3893099999999998E-2</v>
      </c>
      <c r="D102" s="140" t="str">
        <f t="shared" si="1"/>
        <v>ND2</v>
      </c>
      <c r="E102" s="140"/>
      <c r="F102" s="140">
        <f t="shared" si="2"/>
        <v>8.3893099999999998E-2</v>
      </c>
      <c r="G102" s="108"/>
    </row>
    <row r="103" spans="1:7" x14ac:dyDescent="0.25">
      <c r="A103" s="108" t="s">
        <v>596</v>
      </c>
      <c r="B103" s="127" t="s">
        <v>1718</v>
      </c>
      <c r="C103" s="140">
        <v>0.1303822</v>
      </c>
      <c r="D103" s="140" t="str">
        <f t="shared" si="1"/>
        <v>ND2</v>
      </c>
      <c r="E103" s="140"/>
      <c r="F103" s="140">
        <f t="shared" si="2"/>
        <v>0.1303822</v>
      </c>
      <c r="G103" s="108"/>
    </row>
    <row r="104" spans="1:7" x14ac:dyDescent="0.25">
      <c r="A104" s="108" t="s">
        <v>597</v>
      </c>
      <c r="B104" s="127" t="s">
        <v>1719</v>
      </c>
      <c r="C104" s="140">
        <v>0.12790422000000001</v>
      </c>
      <c r="D104" s="140" t="str">
        <f t="shared" si="1"/>
        <v>ND2</v>
      </c>
      <c r="E104" s="140"/>
      <c r="F104" s="140">
        <f t="shared" si="2"/>
        <v>0.12790422000000001</v>
      </c>
      <c r="G104" s="108"/>
    </row>
    <row r="105" spans="1:7" x14ac:dyDescent="0.25">
      <c r="A105" s="108" t="s">
        <v>598</v>
      </c>
      <c r="B105" s="127" t="s">
        <v>1720</v>
      </c>
      <c r="C105" s="140">
        <v>0.20105733000000001</v>
      </c>
      <c r="D105" s="140" t="str">
        <f t="shared" si="1"/>
        <v>ND2</v>
      </c>
      <c r="E105" s="140"/>
      <c r="F105" s="140">
        <f t="shared" si="2"/>
        <v>0.20105733000000001</v>
      </c>
      <c r="G105" s="108"/>
    </row>
    <row r="106" spans="1:7" x14ac:dyDescent="0.25">
      <c r="A106" s="108" t="s">
        <v>599</v>
      </c>
      <c r="B106" s="127" t="s">
        <v>1721</v>
      </c>
      <c r="C106" s="140">
        <v>2.9549499999999999E-2</v>
      </c>
      <c r="D106" s="140" t="str">
        <f t="shared" si="1"/>
        <v>ND2</v>
      </c>
      <c r="E106" s="140"/>
      <c r="F106" s="140">
        <f t="shared" si="2"/>
        <v>2.9549499999999999E-2</v>
      </c>
      <c r="G106" s="108"/>
    </row>
    <row r="107" spans="1:7" x14ac:dyDescent="0.25">
      <c r="A107" s="108" t="s">
        <v>600</v>
      </c>
      <c r="B107" s="127" t="s">
        <v>1722</v>
      </c>
      <c r="C107" s="140">
        <v>0.14337457000000001</v>
      </c>
      <c r="D107" s="140" t="str">
        <f t="shared" si="1"/>
        <v>ND2</v>
      </c>
      <c r="E107" s="140"/>
      <c r="F107" s="140">
        <f t="shared" si="2"/>
        <v>0.14337457000000001</v>
      </c>
      <c r="G107" s="108"/>
    </row>
    <row r="108" spans="1:7" x14ac:dyDescent="0.25">
      <c r="A108" s="108" t="s">
        <v>601</v>
      </c>
      <c r="B108" s="127" t="s">
        <v>1723</v>
      </c>
      <c r="C108" s="140">
        <v>8.0448400000000003E-2</v>
      </c>
      <c r="D108" s="140" t="str">
        <f t="shared" si="1"/>
        <v>ND2</v>
      </c>
      <c r="E108" s="140"/>
      <c r="F108" s="140">
        <f t="shared" si="2"/>
        <v>8.0448400000000003E-2</v>
      </c>
      <c r="G108" s="108"/>
    </row>
    <row r="109" spans="1:7" x14ac:dyDescent="0.25">
      <c r="A109" s="108" t="s">
        <v>602</v>
      </c>
      <c r="B109" s="127" t="s">
        <v>1724</v>
      </c>
      <c r="C109" s="140">
        <v>6.0684639999999998E-2</v>
      </c>
      <c r="D109" s="140" t="str">
        <f t="shared" si="1"/>
        <v>ND2</v>
      </c>
      <c r="E109" s="140"/>
      <c r="F109" s="140">
        <f t="shared" si="2"/>
        <v>6.0684639999999998E-2</v>
      </c>
      <c r="G109" s="108"/>
    </row>
    <row r="110" spans="1:7" x14ac:dyDescent="0.25">
      <c r="A110" s="108" t="s">
        <v>603</v>
      </c>
      <c r="B110" s="127" t="s">
        <v>1725</v>
      </c>
      <c r="C110" s="140">
        <v>2.0431649999999999E-2</v>
      </c>
      <c r="D110" s="140" t="str">
        <f t="shared" si="1"/>
        <v>ND2</v>
      </c>
      <c r="E110" s="140"/>
      <c r="F110" s="140">
        <f t="shared" si="2"/>
        <v>2.0431649999999999E-2</v>
      </c>
      <c r="G110" s="108"/>
    </row>
    <row r="111" spans="1:7" x14ac:dyDescent="0.25">
      <c r="A111" s="108" t="s">
        <v>604</v>
      </c>
      <c r="B111" s="127" t="s">
        <v>1726</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1727</v>
      </c>
      <c r="C150" s="140">
        <v>0.96220097999999998</v>
      </c>
      <c r="D150" s="140" t="str">
        <f>IF(C150="","","ND2")</f>
        <v>ND2</v>
      </c>
      <c r="E150" s="141"/>
      <c r="F150" s="140">
        <f>IF(C150="","",C150)</f>
        <v>0.96220097999999998</v>
      </c>
    </row>
    <row r="151" spans="1:7" x14ac:dyDescent="0.25">
      <c r="A151" s="108" t="s">
        <v>626</v>
      </c>
      <c r="B151" s="108" t="s">
        <v>1728</v>
      </c>
      <c r="C151" s="140">
        <v>3.7799020000000003E-2</v>
      </c>
      <c r="D151" s="140" t="str">
        <f>IF(C151="","","ND2")</f>
        <v>ND2</v>
      </c>
      <c r="E151" s="141"/>
      <c r="F151" s="140">
        <f>IF(C151="","",C151)</f>
        <v>3.7799020000000003E-2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1729</v>
      </c>
      <c r="C160" s="140">
        <v>0.34781868999999999</v>
      </c>
      <c r="D160" s="140" t="str">
        <f>IF(C160="","","ND2")</f>
        <v>ND2</v>
      </c>
      <c r="E160" s="141"/>
      <c r="F160" s="140">
        <f>IF(C160="","",C160)</f>
        <v>0.34781868999999999</v>
      </c>
    </row>
    <row r="161" spans="1:7" x14ac:dyDescent="0.25">
      <c r="A161" s="108" t="s">
        <v>638</v>
      </c>
      <c r="B161" s="108" t="s">
        <v>639</v>
      </c>
      <c r="C161" s="140">
        <v>0.65218131000000001</v>
      </c>
      <c r="D161" s="140" t="str">
        <f>IF(C161="","","ND2")</f>
        <v>ND2</v>
      </c>
      <c r="E161" s="141"/>
      <c r="F161" s="140">
        <f>IF(C161="","",C161)</f>
        <v>0.65218131000000001</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1730</v>
      </c>
      <c r="C170" s="140">
        <v>8.2383600000000001E-3</v>
      </c>
      <c r="D170" s="140" t="str">
        <f>IF(C170="","","ND2")</f>
        <v>ND2</v>
      </c>
      <c r="E170" s="141"/>
      <c r="F170" s="140">
        <f>IF(C170="","",C170)</f>
        <v>8.2383600000000001E-3</v>
      </c>
    </row>
    <row r="171" spans="1:7" x14ac:dyDescent="0.25">
      <c r="A171" s="108" t="s">
        <v>650</v>
      </c>
      <c r="B171" s="128" t="s">
        <v>1731</v>
      </c>
      <c r="C171" s="140">
        <v>5.1019400000000001E-3</v>
      </c>
      <c r="D171" s="140" t="str">
        <f>IF(C171="","","ND2")</f>
        <v>ND2</v>
      </c>
      <c r="E171" s="141"/>
      <c r="F171" s="140">
        <f>IF(C171="","",C171)</f>
        <v>5.1019400000000001E-3</v>
      </c>
    </row>
    <row r="172" spans="1:7" x14ac:dyDescent="0.25">
      <c r="A172" s="108" t="s">
        <v>652</v>
      </c>
      <c r="B172" s="128" t="s">
        <v>1732</v>
      </c>
      <c r="C172" s="140">
        <v>5.2278799999999999E-3</v>
      </c>
      <c r="D172" s="140" t="str">
        <f>IF(C172="","","ND2")</f>
        <v>ND2</v>
      </c>
      <c r="E172" s="140"/>
      <c r="F172" s="140">
        <f>IF(C172="","",C172)</f>
        <v>5.2278799999999999E-3</v>
      </c>
    </row>
    <row r="173" spans="1:7" x14ac:dyDescent="0.25">
      <c r="A173" s="108" t="s">
        <v>654</v>
      </c>
      <c r="B173" s="128" t="s">
        <v>1733</v>
      </c>
      <c r="C173" s="140">
        <v>0.34631889999999999</v>
      </c>
      <c r="D173" s="140" t="str">
        <f>IF(C173="","","ND2")</f>
        <v>ND2</v>
      </c>
      <c r="E173" s="140"/>
      <c r="F173" s="140">
        <f>IF(C173="","",C173)</f>
        <v>0.34631889999999999</v>
      </c>
    </row>
    <row r="174" spans="1:7" x14ac:dyDescent="0.25">
      <c r="A174" s="108" t="s">
        <v>656</v>
      </c>
      <c r="B174" s="128" t="s">
        <v>1734</v>
      </c>
      <c r="C174" s="140">
        <v>0.63511291000000003</v>
      </c>
      <c r="D174" s="140" t="str">
        <f>IF(C174="","","ND2")</f>
        <v>ND2</v>
      </c>
      <c r="E174" s="140"/>
      <c r="F174" s="140">
        <f>IF(C174="","",C174)</f>
        <v>0.63511291000000003</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1.4939E-4</v>
      </c>
      <c r="D180" s="140" t="str">
        <f>IF(C180="","","ND2")</f>
        <v>ND2</v>
      </c>
      <c r="E180" s="141"/>
      <c r="F180" s="140">
        <f>IF(C180="","",C180)</f>
        <v>1.4939E-4</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164.74274549904914</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1735</v>
      </c>
      <c r="C190" s="166">
        <v>2.1416134599999999</v>
      </c>
      <c r="D190" s="169">
        <v>140</v>
      </c>
      <c r="E190" s="133"/>
      <c r="F190" s="165">
        <f t="shared" ref="F190:F213" si="3">IF($C$214=0,"",IF(C190="[for completion]","",IF(C190="","",C190/$C$214)))</f>
        <v>7.9748136015662268E-4</v>
      </c>
      <c r="G190" s="165">
        <f t="shared" ref="G190:G213" si="4">IF($D$214=0,"",IF(D190="[for completion]","",IF(D190="","",D190/$D$214)))</f>
        <v>8.5884301576590397E-3</v>
      </c>
    </row>
    <row r="191" spans="1:7" x14ac:dyDescent="0.25">
      <c r="A191" s="108" t="s">
        <v>677</v>
      </c>
      <c r="B191" s="127" t="s">
        <v>1736</v>
      </c>
      <c r="C191" s="166">
        <v>15.86404037</v>
      </c>
      <c r="D191" s="169">
        <v>409</v>
      </c>
      <c r="E191" s="133"/>
      <c r="F191" s="165">
        <f t="shared" si="3"/>
        <v>5.9073575732229346E-3</v>
      </c>
      <c r="G191" s="165">
        <f t="shared" si="4"/>
        <v>2.5090485246303907E-2</v>
      </c>
    </row>
    <row r="192" spans="1:7" x14ac:dyDescent="0.25">
      <c r="A192" s="108" t="s">
        <v>678</v>
      </c>
      <c r="B192" s="127" t="s">
        <v>1737</v>
      </c>
      <c r="C192" s="166">
        <v>43.7198894</v>
      </c>
      <c r="D192" s="169">
        <v>681</v>
      </c>
      <c r="E192" s="133"/>
      <c r="F192" s="165">
        <f t="shared" si="3"/>
        <v>1.6280153966070569E-2</v>
      </c>
      <c r="G192" s="165">
        <f t="shared" si="4"/>
        <v>4.1776578124041473E-2</v>
      </c>
    </row>
    <row r="193" spans="1:7" x14ac:dyDescent="0.25">
      <c r="A193" s="108" t="s">
        <v>679</v>
      </c>
      <c r="B193" s="127" t="s">
        <v>1738</v>
      </c>
      <c r="C193" s="166">
        <v>112.56934808</v>
      </c>
      <c r="D193" s="169">
        <v>1265</v>
      </c>
      <c r="E193" s="133"/>
      <c r="F193" s="165">
        <f t="shared" si="3"/>
        <v>4.1917908387997672E-2</v>
      </c>
      <c r="G193" s="165">
        <f t="shared" si="4"/>
        <v>7.7602601067419175E-2</v>
      </c>
    </row>
    <row r="194" spans="1:7" x14ac:dyDescent="0.25">
      <c r="A194" s="108" t="s">
        <v>680</v>
      </c>
      <c r="B194" s="127" t="s">
        <v>1739</v>
      </c>
      <c r="C194" s="166">
        <v>597.02037318999999</v>
      </c>
      <c r="D194" s="169">
        <v>4696</v>
      </c>
      <c r="E194" s="133"/>
      <c r="F194" s="165">
        <f t="shared" si="3"/>
        <v>0.22231491730201197</v>
      </c>
      <c r="G194" s="165">
        <f t="shared" si="4"/>
        <v>0.2880804858597632</v>
      </c>
    </row>
    <row r="195" spans="1:7" x14ac:dyDescent="0.25">
      <c r="A195" s="108" t="s">
        <v>681</v>
      </c>
      <c r="B195" s="127" t="s">
        <v>1740</v>
      </c>
      <c r="C195" s="166">
        <v>853.54901556000004</v>
      </c>
      <c r="D195" s="169">
        <v>4906</v>
      </c>
      <c r="E195" s="133"/>
      <c r="F195" s="165">
        <f t="shared" si="3"/>
        <v>0.31783953668704307</v>
      </c>
      <c r="G195" s="165">
        <f t="shared" si="4"/>
        <v>0.30096313109625178</v>
      </c>
    </row>
    <row r="196" spans="1:7" x14ac:dyDescent="0.25">
      <c r="A196" s="108" t="s">
        <v>682</v>
      </c>
      <c r="B196" s="127" t="s">
        <v>1741</v>
      </c>
      <c r="C196" s="166">
        <v>630.80197129999999</v>
      </c>
      <c r="D196" s="169">
        <v>2873</v>
      </c>
      <c r="E196" s="133"/>
      <c r="F196" s="165">
        <f t="shared" si="3"/>
        <v>0.23489430910739742</v>
      </c>
      <c r="G196" s="165">
        <f t="shared" si="4"/>
        <v>0.17624685602110299</v>
      </c>
    </row>
    <row r="197" spans="1:7" x14ac:dyDescent="0.25">
      <c r="A197" s="108" t="s">
        <v>683</v>
      </c>
      <c r="B197" s="127" t="s">
        <v>1742</v>
      </c>
      <c r="C197" s="166">
        <v>192.86547911</v>
      </c>
      <c r="D197" s="169">
        <v>712</v>
      </c>
      <c r="E197" s="133"/>
      <c r="F197" s="165">
        <f t="shared" si="3"/>
        <v>7.1818106992987199E-2</v>
      </c>
      <c r="G197" s="165">
        <f t="shared" si="4"/>
        <v>4.3678301944665973E-2</v>
      </c>
    </row>
    <row r="198" spans="1:7" x14ac:dyDescent="0.25">
      <c r="A198" s="108" t="s">
        <v>684</v>
      </c>
      <c r="B198" s="127" t="s">
        <v>1743</v>
      </c>
      <c r="C198" s="166">
        <v>93.827030980000004</v>
      </c>
      <c r="D198" s="169">
        <v>292</v>
      </c>
      <c r="E198" s="133"/>
      <c r="F198" s="165">
        <f t="shared" si="3"/>
        <v>3.4938755140896428E-2</v>
      </c>
      <c r="G198" s="165">
        <f t="shared" si="4"/>
        <v>1.7913011471688854E-2</v>
      </c>
    </row>
    <row r="199" spans="1:7" x14ac:dyDescent="0.25">
      <c r="A199" s="108" t="s">
        <v>685</v>
      </c>
      <c r="B199" s="127" t="s">
        <v>1744</v>
      </c>
      <c r="C199" s="166">
        <v>53.221564739999998</v>
      </c>
      <c r="D199" s="169">
        <v>143</v>
      </c>
      <c r="E199" s="127"/>
      <c r="F199" s="165">
        <f t="shared" si="3"/>
        <v>1.9818331660335638E-2</v>
      </c>
      <c r="G199" s="165">
        <f t="shared" si="4"/>
        <v>8.7724679467517334E-3</v>
      </c>
    </row>
    <row r="200" spans="1:7" x14ac:dyDescent="0.25">
      <c r="A200" s="108" t="s">
        <v>686</v>
      </c>
      <c r="B200" s="127" t="s">
        <v>1745</v>
      </c>
      <c r="C200" s="166">
        <v>32.156974849999997</v>
      </c>
      <c r="D200" s="169">
        <v>76</v>
      </c>
      <c r="E200" s="127"/>
      <c r="F200" s="165">
        <f t="shared" si="3"/>
        <v>1.1974424199734116E-2</v>
      </c>
      <c r="G200" s="165">
        <f t="shared" si="4"/>
        <v>4.6622906570149072E-3</v>
      </c>
    </row>
    <row r="201" spans="1:7" x14ac:dyDescent="0.25">
      <c r="A201" s="108" t="s">
        <v>687</v>
      </c>
      <c r="B201" s="127" t="s">
        <v>1746</v>
      </c>
      <c r="C201" s="166">
        <v>21.821764890000001</v>
      </c>
      <c r="D201" s="169">
        <v>46</v>
      </c>
      <c r="E201" s="127"/>
      <c r="F201" s="165">
        <f t="shared" si="3"/>
        <v>8.125859811086187E-3</v>
      </c>
      <c r="G201" s="165">
        <f t="shared" si="4"/>
        <v>2.8219127660879702E-3</v>
      </c>
    </row>
    <row r="202" spans="1:7" x14ac:dyDescent="0.25">
      <c r="A202" s="108" t="s">
        <v>688</v>
      </c>
      <c r="B202" s="127" t="s">
        <v>1747</v>
      </c>
      <c r="C202" s="166">
        <v>14.665515429999999</v>
      </c>
      <c r="D202" s="169">
        <v>28</v>
      </c>
      <c r="E202" s="127"/>
      <c r="F202" s="165">
        <f t="shared" si="3"/>
        <v>5.46105794110686E-3</v>
      </c>
      <c r="G202" s="165">
        <f t="shared" si="4"/>
        <v>1.7176860315318079E-3</v>
      </c>
    </row>
    <row r="203" spans="1:7" x14ac:dyDescent="0.25">
      <c r="A203" s="108" t="s">
        <v>689</v>
      </c>
      <c r="B203" s="127" t="s">
        <v>1748</v>
      </c>
      <c r="C203" s="166">
        <v>9.6236109299999999</v>
      </c>
      <c r="D203" s="169">
        <v>17</v>
      </c>
      <c r="E203" s="127"/>
      <c r="F203" s="165">
        <f t="shared" si="3"/>
        <v>3.5835833484510046E-3</v>
      </c>
      <c r="G203" s="165">
        <f t="shared" si="4"/>
        <v>1.0428808048585977E-3</v>
      </c>
    </row>
    <row r="204" spans="1:7" x14ac:dyDescent="0.25">
      <c r="A204" s="108" t="s">
        <v>690</v>
      </c>
      <c r="B204" s="127" t="s">
        <v>1749</v>
      </c>
      <c r="C204" s="166">
        <v>3.7345062000000002</v>
      </c>
      <c r="D204" s="169">
        <v>6</v>
      </c>
      <c r="E204" s="127"/>
      <c r="F204" s="165">
        <f t="shared" si="3"/>
        <v>1.3906333423443001E-3</v>
      </c>
      <c r="G204" s="165">
        <f t="shared" si="4"/>
        <v>3.6807557818538741E-4</v>
      </c>
    </row>
    <row r="205" spans="1:7" x14ac:dyDescent="0.25">
      <c r="A205" s="108" t="s">
        <v>691</v>
      </c>
      <c r="B205" s="127" t="s">
        <v>1750</v>
      </c>
      <c r="C205" s="166">
        <v>3.3754485000000001</v>
      </c>
      <c r="D205" s="169">
        <v>5</v>
      </c>
      <c r="F205" s="165">
        <f t="shared" si="3"/>
        <v>1.2569295585761924E-3</v>
      </c>
      <c r="G205" s="165">
        <f t="shared" si="4"/>
        <v>3.0672964848782285E-4</v>
      </c>
    </row>
    <row r="206" spans="1:7" x14ac:dyDescent="0.25">
      <c r="A206" s="108" t="s">
        <v>692</v>
      </c>
      <c r="B206" s="127" t="s">
        <v>1751</v>
      </c>
      <c r="C206" s="166">
        <v>2.1658400699999998</v>
      </c>
      <c r="D206" s="169">
        <v>3</v>
      </c>
      <c r="E206" s="122"/>
      <c r="F206" s="165">
        <f t="shared" si="3"/>
        <v>8.0650272197360716E-4</v>
      </c>
      <c r="G206" s="165">
        <f t="shared" si="4"/>
        <v>1.8403778909269371E-4</v>
      </c>
    </row>
    <row r="207" spans="1:7" x14ac:dyDescent="0.25">
      <c r="A207" s="108" t="s">
        <v>693</v>
      </c>
      <c r="B207" s="127" t="s">
        <v>1752</v>
      </c>
      <c r="C207" s="166">
        <v>1.5365330500000001</v>
      </c>
      <c r="D207" s="169">
        <v>2</v>
      </c>
      <c r="E207" s="122"/>
      <c r="F207" s="165">
        <f t="shared" si="3"/>
        <v>5.7216509399394795E-4</v>
      </c>
      <c r="G207" s="165">
        <f t="shared" si="4"/>
        <v>1.2269185939512914E-4</v>
      </c>
    </row>
    <row r="208" spans="1:7" x14ac:dyDescent="0.25">
      <c r="A208" s="108" t="s">
        <v>694</v>
      </c>
      <c r="B208" s="127" t="s">
        <v>1753</v>
      </c>
      <c r="C208" s="166">
        <v>0.81097427</v>
      </c>
      <c r="D208" s="169">
        <v>1</v>
      </c>
      <c r="E208" s="122"/>
      <c r="F208" s="165">
        <f t="shared" si="3"/>
        <v>3.0198580461463116E-4</v>
      </c>
      <c r="G208" s="165">
        <f t="shared" si="4"/>
        <v>6.1345929697564569E-5</v>
      </c>
    </row>
    <row r="209" spans="1:7" x14ac:dyDescent="0.25">
      <c r="A209" s="108" t="s">
        <v>695</v>
      </c>
      <c r="B209" s="127" t="s">
        <v>1754</v>
      </c>
      <c r="C209" s="166">
        <v>0</v>
      </c>
      <c r="D209" s="169">
        <v>0</v>
      </c>
      <c r="E209" s="122"/>
      <c r="F209" s="165">
        <f t="shared" si="3"/>
        <v>0</v>
      </c>
      <c r="G209" s="165">
        <f t="shared" si="4"/>
        <v>0</v>
      </c>
    </row>
    <row r="210" spans="1:7" x14ac:dyDescent="0.25">
      <c r="A210" s="108" t="s">
        <v>696</v>
      </c>
      <c r="B210" s="127" t="s">
        <v>1755</v>
      </c>
      <c r="C210" s="166">
        <v>0</v>
      </c>
      <c r="D210" s="169">
        <v>0</v>
      </c>
      <c r="E210" s="122"/>
      <c r="F210" s="165">
        <f t="shared" si="3"/>
        <v>0</v>
      </c>
      <c r="G210" s="165">
        <f t="shared" si="4"/>
        <v>0</v>
      </c>
    </row>
    <row r="211" spans="1:7" x14ac:dyDescent="0.25">
      <c r="A211" s="108" t="s">
        <v>697</v>
      </c>
      <c r="B211" s="127" t="s">
        <v>1756</v>
      </c>
      <c r="C211" s="166">
        <v>0</v>
      </c>
      <c r="D211" s="169">
        <v>0</v>
      </c>
      <c r="E211" s="122"/>
      <c r="F211" s="165">
        <f t="shared" si="3"/>
        <v>0</v>
      </c>
      <c r="G211" s="165">
        <f t="shared" si="4"/>
        <v>0</v>
      </c>
    </row>
    <row r="212" spans="1:7" x14ac:dyDescent="0.25">
      <c r="A212" s="108" t="s">
        <v>698</v>
      </c>
      <c r="B212" s="127" t="s">
        <v>1757</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2685.4714943799991</v>
      </c>
      <c r="D214" s="170">
        <f>SUM(D190:D213)</f>
        <v>16301</v>
      </c>
      <c r="E214" s="122"/>
      <c r="F214" s="171">
        <f>SUM(F190:F213)</f>
        <v>1.0000000000000002</v>
      </c>
      <c r="G214" s="171">
        <f>SUM(G190:G213)</f>
        <v>1</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0.74668646999999999</v>
      </c>
      <c r="F216" s="168"/>
      <c r="G216" s="168"/>
    </row>
    <row r="217" spans="1:7" x14ac:dyDescent="0.25">
      <c r="F217" s="168"/>
      <c r="G217" s="168"/>
    </row>
    <row r="218" spans="1:7" x14ac:dyDescent="0.25">
      <c r="B218" s="127" t="s">
        <v>704</v>
      </c>
      <c r="F218" s="168"/>
      <c r="G218" s="168"/>
    </row>
    <row r="219" spans="1:7" x14ac:dyDescent="0.25">
      <c r="A219" s="108" t="s">
        <v>705</v>
      </c>
      <c r="B219" s="108" t="s">
        <v>1758</v>
      </c>
      <c r="C219" s="166">
        <v>136.92614402999999</v>
      </c>
      <c r="D219" s="169">
        <v>1727</v>
      </c>
      <c r="F219" s="165">
        <f t="shared" ref="F219:F226" si="5">IF($C$227=0,"",IF(C219="[for completion]","",C219/$C$227))</f>
        <v>5.0987748079453138E-2</v>
      </c>
      <c r="G219" s="165">
        <f t="shared" ref="G219:G226" si="6">IF($D$227=0,"",IF(D219="[for completion]","",D219/$D$227))</f>
        <v>0.105944420587694</v>
      </c>
    </row>
    <row r="220" spans="1:7" x14ac:dyDescent="0.25">
      <c r="A220" s="108" t="s">
        <v>707</v>
      </c>
      <c r="B220" s="108" t="s">
        <v>1759</v>
      </c>
      <c r="C220" s="166">
        <v>172.43339936999999</v>
      </c>
      <c r="D220" s="169">
        <v>1272</v>
      </c>
      <c r="F220" s="165">
        <f t="shared" si="5"/>
        <v>6.4209729922979505E-2</v>
      </c>
      <c r="G220" s="165">
        <f t="shared" si="6"/>
        <v>7.8032022575302132E-2</v>
      </c>
    </row>
    <row r="221" spans="1:7" x14ac:dyDescent="0.25">
      <c r="A221" s="108" t="s">
        <v>709</v>
      </c>
      <c r="B221" s="108" t="s">
        <v>1760</v>
      </c>
      <c r="C221" s="166">
        <v>259.61629620999997</v>
      </c>
      <c r="D221" s="169">
        <v>1577</v>
      </c>
      <c r="F221" s="165">
        <f t="shared" si="5"/>
        <v>9.6674381669405174E-2</v>
      </c>
      <c r="G221" s="165">
        <f t="shared" si="6"/>
        <v>9.674253113305932E-2</v>
      </c>
    </row>
    <row r="222" spans="1:7" x14ac:dyDescent="0.25">
      <c r="A222" s="108" t="s">
        <v>711</v>
      </c>
      <c r="B222" s="108" t="s">
        <v>1761</v>
      </c>
      <c r="C222" s="166">
        <v>375.36647498999997</v>
      </c>
      <c r="D222" s="169">
        <v>2086</v>
      </c>
      <c r="F222" s="165">
        <f t="shared" si="5"/>
        <v>0.13977674899009179</v>
      </c>
      <c r="G222" s="165">
        <f t="shared" si="6"/>
        <v>0.12796760934911969</v>
      </c>
    </row>
    <row r="223" spans="1:7" x14ac:dyDescent="0.25">
      <c r="A223" s="108" t="s">
        <v>713</v>
      </c>
      <c r="B223" s="108" t="s">
        <v>1762</v>
      </c>
      <c r="C223" s="166">
        <v>467.04027839000003</v>
      </c>
      <c r="D223" s="169">
        <v>2607</v>
      </c>
      <c r="F223" s="165">
        <f t="shared" si="5"/>
        <v>0.1739136979734825</v>
      </c>
      <c r="G223" s="165">
        <f t="shared" si="6"/>
        <v>0.15992883872155084</v>
      </c>
    </row>
    <row r="224" spans="1:7" x14ac:dyDescent="0.25">
      <c r="A224" s="108" t="s">
        <v>715</v>
      </c>
      <c r="B224" s="108" t="s">
        <v>1763</v>
      </c>
      <c r="C224" s="166">
        <v>577.33370432000004</v>
      </c>
      <c r="D224" s="169">
        <v>3280</v>
      </c>
      <c r="F224" s="165">
        <f t="shared" si="5"/>
        <v>0.21498411192530278</v>
      </c>
      <c r="G224" s="165">
        <f t="shared" si="6"/>
        <v>0.20121464940801179</v>
      </c>
    </row>
    <row r="225" spans="1:7" x14ac:dyDescent="0.25">
      <c r="A225" s="108" t="s">
        <v>717</v>
      </c>
      <c r="B225" s="108" t="s">
        <v>1764</v>
      </c>
      <c r="C225" s="166">
        <v>682.85754839000003</v>
      </c>
      <c r="D225" s="169">
        <v>3678</v>
      </c>
      <c r="F225" s="165">
        <f t="shared" si="5"/>
        <v>0.25427845717932401</v>
      </c>
      <c r="G225" s="165">
        <f t="shared" si="6"/>
        <v>0.22563032942764247</v>
      </c>
    </row>
    <row r="226" spans="1:7" x14ac:dyDescent="0.25">
      <c r="A226" s="108" t="s">
        <v>719</v>
      </c>
      <c r="B226" s="108" t="s">
        <v>1765</v>
      </c>
      <c r="C226" s="166">
        <v>13.89764868</v>
      </c>
      <c r="D226" s="169">
        <v>74</v>
      </c>
      <c r="F226" s="165">
        <f t="shared" si="5"/>
        <v>5.175124259961127E-3</v>
      </c>
      <c r="G226" s="165">
        <f t="shared" si="6"/>
        <v>4.5395987976197781E-3</v>
      </c>
    </row>
    <row r="227" spans="1:7" x14ac:dyDescent="0.25">
      <c r="A227" s="108" t="s">
        <v>721</v>
      </c>
      <c r="B227" s="136" t="s">
        <v>98</v>
      </c>
      <c r="C227" s="166">
        <f>SUM(C219:C226)</f>
        <v>2685.47149438</v>
      </c>
      <c r="D227" s="169">
        <f>SUM(D219:D226)</f>
        <v>16301</v>
      </c>
      <c r="F227" s="140">
        <f>SUM(F219:F226)</f>
        <v>1</v>
      </c>
      <c r="G227" s="140">
        <f>SUM(G219:G226)</f>
        <v>1</v>
      </c>
    </row>
    <row r="228" spans="1:7" outlineLevel="1" x14ac:dyDescent="0.25">
      <c r="A228" s="108" t="s">
        <v>722</v>
      </c>
      <c r="B228" s="123" t="s">
        <v>1766</v>
      </c>
      <c r="C228" s="166">
        <v>11.772509680000001</v>
      </c>
      <c r="D228" s="169">
        <v>62</v>
      </c>
      <c r="F228" s="165">
        <f t="shared" ref="F228:F233" si="7">IF($C$227=0,"",IF(C228="[for completion]","",C228/$C$227))</f>
        <v>4.3837775618310714E-3</v>
      </c>
      <c r="G228" s="165">
        <f t="shared" ref="G228:G233" si="8">IF($D$227=0,"",IF(D228="[for completion]","",D228/$D$227))</f>
        <v>3.8034476412490033E-3</v>
      </c>
    </row>
    <row r="229" spans="1:7" outlineLevel="1" x14ac:dyDescent="0.25">
      <c r="A229" s="108" t="s">
        <v>724</v>
      </c>
      <c r="B229" s="123" t="s">
        <v>1767</v>
      </c>
      <c r="C229" s="166">
        <v>2.1251389999999999</v>
      </c>
      <c r="D229" s="169">
        <v>12</v>
      </c>
      <c r="F229" s="165">
        <f t="shared" si="7"/>
        <v>7.9134669813005589E-4</v>
      </c>
      <c r="G229" s="165">
        <f t="shared" si="8"/>
        <v>7.3615115637077483E-4</v>
      </c>
    </row>
    <row r="230" spans="1:7" outlineLevel="1" x14ac:dyDescent="0.25">
      <c r="A230" s="108" t="s">
        <v>726</v>
      </c>
      <c r="B230" s="123" t="s">
        <v>1768</v>
      </c>
      <c r="C230" s="166">
        <v>0</v>
      </c>
      <c r="D230" s="169">
        <v>0</v>
      </c>
      <c r="F230" s="165">
        <f t="shared" si="7"/>
        <v>0</v>
      </c>
      <c r="G230" s="165">
        <f t="shared" si="8"/>
        <v>0</v>
      </c>
    </row>
    <row r="231" spans="1:7" outlineLevel="1" x14ac:dyDescent="0.25">
      <c r="A231" s="108" t="s">
        <v>728</v>
      </c>
      <c r="B231" s="123" t="s">
        <v>1769</v>
      </c>
      <c r="C231" s="166">
        <v>0</v>
      </c>
      <c r="D231" s="169">
        <v>0</v>
      </c>
      <c r="F231" s="165">
        <f t="shared" si="7"/>
        <v>0</v>
      </c>
      <c r="G231" s="165">
        <f t="shared" si="8"/>
        <v>0</v>
      </c>
    </row>
    <row r="232" spans="1:7" outlineLevel="1" x14ac:dyDescent="0.25">
      <c r="A232" s="108" t="s">
        <v>730</v>
      </c>
      <c r="B232" s="123" t="s">
        <v>1770</v>
      </c>
      <c r="C232" s="166">
        <v>0</v>
      </c>
      <c r="D232" s="169">
        <v>0</v>
      </c>
      <c r="F232" s="165">
        <f t="shared" si="7"/>
        <v>0</v>
      </c>
      <c r="G232" s="165">
        <f t="shared" si="8"/>
        <v>0</v>
      </c>
    </row>
    <row r="233" spans="1:7" outlineLevel="1" x14ac:dyDescent="0.25">
      <c r="A233" s="108" t="s">
        <v>732</v>
      </c>
      <c r="B233" s="123" t="s">
        <v>1771</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0.56291577999999998</v>
      </c>
      <c r="F238" s="168"/>
      <c r="G238" s="168"/>
    </row>
    <row r="239" spans="1:7" x14ac:dyDescent="0.25">
      <c r="F239" s="168"/>
      <c r="G239" s="168"/>
    </row>
    <row r="240" spans="1:7" x14ac:dyDescent="0.25">
      <c r="B240" s="127" t="s">
        <v>704</v>
      </c>
      <c r="F240" s="168"/>
      <c r="G240" s="168"/>
    </row>
    <row r="241" spans="1:7" x14ac:dyDescent="0.25">
      <c r="A241" s="108" t="s">
        <v>739</v>
      </c>
      <c r="B241" s="108" t="s">
        <v>1772</v>
      </c>
      <c r="C241" s="166">
        <v>387.06085543</v>
      </c>
      <c r="D241" s="169">
        <v>3508</v>
      </c>
      <c r="F241" s="165">
        <f t="shared" ref="F241:F248" si="9">IF($C$249=0,"",IF(C241="[Mark as ND1 if not relevant]","",C241/$C$249))</f>
        <v>0.14413143324739017</v>
      </c>
      <c r="G241" s="165">
        <f t="shared" ref="G241:G248" si="10">IF($D$249=0,"",IF(D241="[Mark as ND1 if not relevant]","",D241/$D$249))</f>
        <v>0.21520152137905649</v>
      </c>
    </row>
    <row r="242" spans="1:7" x14ac:dyDescent="0.25">
      <c r="A242" s="108" t="s">
        <v>740</v>
      </c>
      <c r="B242" s="108" t="s">
        <v>1773</v>
      </c>
      <c r="C242" s="166">
        <v>403.06250561000002</v>
      </c>
      <c r="D242" s="169">
        <v>2449</v>
      </c>
      <c r="F242" s="165">
        <f t="shared" si="9"/>
        <v>0.150090033148185</v>
      </c>
      <c r="G242" s="165">
        <f t="shared" si="10"/>
        <v>0.15023618182933562</v>
      </c>
    </row>
    <row r="243" spans="1:7" x14ac:dyDescent="0.25">
      <c r="A243" s="108" t="s">
        <v>741</v>
      </c>
      <c r="B243" s="108" t="s">
        <v>1774</v>
      </c>
      <c r="C243" s="166">
        <v>633.35697630000004</v>
      </c>
      <c r="D243" s="169">
        <v>3562</v>
      </c>
      <c r="F243" s="165">
        <f t="shared" si="9"/>
        <v>0.23584572676546861</v>
      </c>
      <c r="G243" s="165">
        <f t="shared" si="10"/>
        <v>0.218514201582725</v>
      </c>
    </row>
    <row r="244" spans="1:7" x14ac:dyDescent="0.25">
      <c r="A244" s="108" t="s">
        <v>742</v>
      </c>
      <c r="B244" s="108" t="s">
        <v>1775</v>
      </c>
      <c r="C244" s="166">
        <v>831.14074790999996</v>
      </c>
      <c r="D244" s="169">
        <v>4515</v>
      </c>
      <c r="F244" s="165">
        <f t="shared" si="9"/>
        <v>0.30949527844527991</v>
      </c>
      <c r="G244" s="165">
        <f t="shared" si="10"/>
        <v>0.27697687258450404</v>
      </c>
    </row>
    <row r="245" spans="1:7" x14ac:dyDescent="0.25">
      <c r="A245" s="108" t="s">
        <v>743</v>
      </c>
      <c r="B245" s="108" t="s">
        <v>1776</v>
      </c>
      <c r="C245" s="166">
        <v>386.87398898999999</v>
      </c>
      <c r="D245" s="169">
        <v>2022</v>
      </c>
      <c r="F245" s="165">
        <f t="shared" si="9"/>
        <v>0.14406184902711783</v>
      </c>
      <c r="G245" s="165">
        <f t="shared" si="10"/>
        <v>0.12404146984847556</v>
      </c>
    </row>
    <row r="246" spans="1:7" x14ac:dyDescent="0.25">
      <c r="A246" s="108" t="s">
        <v>744</v>
      </c>
      <c r="B246" s="108" t="s">
        <v>1777</v>
      </c>
      <c r="C246" s="166">
        <v>43.31722147</v>
      </c>
      <c r="D246" s="169">
        <v>242</v>
      </c>
      <c r="F246" s="165">
        <f t="shared" si="9"/>
        <v>1.6130210862655512E-2</v>
      </c>
      <c r="G246" s="165">
        <f t="shared" si="10"/>
        <v>1.4845714986810626E-2</v>
      </c>
    </row>
    <row r="247" spans="1:7" x14ac:dyDescent="0.25">
      <c r="A247" s="108" t="s">
        <v>745</v>
      </c>
      <c r="B247" s="108" t="s">
        <v>1778</v>
      </c>
      <c r="C247" s="166">
        <v>0.65919866999999999</v>
      </c>
      <c r="D247" s="169">
        <v>3</v>
      </c>
      <c r="F247" s="165">
        <f t="shared" si="9"/>
        <v>2.4546850390314441E-4</v>
      </c>
      <c r="G247" s="165">
        <f t="shared" si="10"/>
        <v>1.8403778909269371E-4</v>
      </c>
    </row>
    <row r="248" spans="1:7" x14ac:dyDescent="0.25">
      <c r="A248" s="108" t="s">
        <v>746</v>
      </c>
      <c r="B248" s="108" t="s">
        <v>1765</v>
      </c>
      <c r="C248" s="166">
        <v>0</v>
      </c>
      <c r="D248" s="169">
        <v>0</v>
      </c>
      <c r="F248" s="165">
        <f t="shared" si="9"/>
        <v>0</v>
      </c>
      <c r="G248" s="165">
        <f t="shared" si="10"/>
        <v>0</v>
      </c>
    </row>
    <row r="249" spans="1:7" x14ac:dyDescent="0.25">
      <c r="A249" s="108" t="s">
        <v>747</v>
      </c>
      <c r="B249" s="136" t="s">
        <v>98</v>
      </c>
      <c r="C249" s="166">
        <f>SUM(C241:C248)</f>
        <v>2685.4714943799995</v>
      </c>
      <c r="D249" s="169">
        <f>SUM(D241:D248)</f>
        <v>16301</v>
      </c>
      <c r="F249" s="140">
        <f>SUM(F241:F248)</f>
        <v>1.0000000000000002</v>
      </c>
      <c r="G249" s="140">
        <f>SUM(G241:G248)</f>
        <v>1</v>
      </c>
    </row>
    <row r="250" spans="1:7" outlineLevel="1" x14ac:dyDescent="0.2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1767</v>
      </c>
      <c r="C251" s="166">
        <v>0</v>
      </c>
      <c r="D251" s="169">
        <v>0</v>
      </c>
      <c r="F251" s="165">
        <f t="shared" si="11"/>
        <v>0</v>
      </c>
      <c r="G251" s="165">
        <f t="shared" si="12"/>
        <v>0</v>
      </c>
    </row>
    <row r="252" spans="1:7" outlineLevel="1" x14ac:dyDescent="0.25">
      <c r="A252" s="108" t="s">
        <v>750</v>
      </c>
      <c r="B252" s="123" t="s">
        <v>1768</v>
      </c>
      <c r="C252" s="166">
        <v>0</v>
      </c>
      <c r="D252" s="169">
        <v>0</v>
      </c>
      <c r="F252" s="165">
        <f t="shared" si="11"/>
        <v>0</v>
      </c>
      <c r="G252" s="165">
        <f t="shared" si="12"/>
        <v>0</v>
      </c>
    </row>
    <row r="253" spans="1:7" outlineLevel="1" x14ac:dyDescent="0.25">
      <c r="A253" s="108" t="s">
        <v>751</v>
      </c>
      <c r="B253" s="123" t="s">
        <v>1769</v>
      </c>
      <c r="C253" s="166">
        <v>0</v>
      </c>
      <c r="D253" s="169">
        <v>0</v>
      </c>
      <c r="F253" s="165">
        <f t="shared" si="11"/>
        <v>0</v>
      </c>
      <c r="G253" s="165">
        <f t="shared" si="12"/>
        <v>0</v>
      </c>
    </row>
    <row r="254" spans="1:7" outlineLevel="1" x14ac:dyDescent="0.25">
      <c r="A254" s="108" t="s">
        <v>752</v>
      </c>
      <c r="B254" s="123" t="s">
        <v>1770</v>
      </c>
      <c r="C254" s="166">
        <v>0</v>
      </c>
      <c r="D254" s="169">
        <v>0</v>
      </c>
      <c r="F254" s="165">
        <f t="shared" si="11"/>
        <v>0</v>
      </c>
      <c r="G254" s="165">
        <f t="shared" si="12"/>
        <v>0</v>
      </c>
    </row>
    <row r="255" spans="1:7" outlineLevel="1" x14ac:dyDescent="0.25">
      <c r="A255" s="108" t="s">
        <v>753</v>
      </c>
      <c r="B255" s="123" t="s">
        <v>1771</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1779</v>
      </c>
      <c r="C260" s="140">
        <v>1</v>
      </c>
      <c r="E260" s="122"/>
      <c r="F260" s="122"/>
      <c r="G260" s="122"/>
    </row>
    <row r="261" spans="1:14" x14ac:dyDescent="0.25">
      <c r="A261" s="108" t="s">
        <v>759</v>
      </c>
      <c r="B261" s="108" t="s">
        <v>1780</v>
      </c>
      <c r="C261" s="140">
        <v>0</v>
      </c>
      <c r="E261" s="122"/>
      <c r="F261" s="122"/>
    </row>
    <row r="262" spans="1:14" x14ac:dyDescent="0.25">
      <c r="A262" s="108" t="s">
        <v>760</v>
      </c>
      <c r="B262" s="108" t="s">
        <v>1781</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1782</v>
      </c>
      <c r="C277" s="140">
        <v>0.31076175</v>
      </c>
      <c r="E277" s="103"/>
      <c r="F277" s="103"/>
    </row>
    <row r="278" spans="1:7" x14ac:dyDescent="0.25">
      <c r="A278" s="108" t="s">
        <v>779</v>
      </c>
      <c r="B278" s="108" t="s">
        <v>780</v>
      </c>
      <c r="C278" s="140">
        <v>0.68923825000000005</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topLeftCell="A124" zoomScale="60" zoomScaleNormal="80" workbookViewId="0">
      <selection activeCell="F99" sqref="F99"/>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zoomScale="60" zoomScaleNormal="80" workbookViewId="0">
      <selection activeCell="F99" sqref="F99"/>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topLeftCell="A16" zoomScale="60" zoomScaleNormal="80" workbookViewId="0">
      <selection activeCell="F99" sqref="F99"/>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200" t="s">
        <v>1808</v>
      </c>
    </row>
    <row r="7" spans="1:13" x14ac:dyDescent="0.25">
      <c r="A7" s="1" t="s">
        <v>1289</v>
      </c>
      <c r="B7" s="39" t="s">
        <v>1290</v>
      </c>
      <c r="C7" s="200" t="s">
        <v>1809</v>
      </c>
    </row>
    <row r="8" spans="1:13" x14ac:dyDescent="0.25">
      <c r="A8" s="1" t="s">
        <v>1291</v>
      </c>
      <c r="B8" s="39" t="s">
        <v>1292</v>
      </c>
      <c r="C8" s="200" t="s">
        <v>1810</v>
      </c>
    </row>
    <row r="9" spans="1:13" x14ac:dyDescent="0.25">
      <c r="A9" s="1" t="s">
        <v>1293</v>
      </c>
      <c r="B9" s="39" t="s">
        <v>1294</v>
      </c>
      <c r="C9" s="200" t="s">
        <v>1784</v>
      </c>
    </row>
    <row r="10" spans="1:13" ht="44.25" customHeight="1" x14ac:dyDescent="0.25">
      <c r="A10" s="1" t="s">
        <v>1295</v>
      </c>
      <c r="B10" s="39" t="s">
        <v>1789</v>
      </c>
      <c r="C10" s="200" t="s">
        <v>1790</v>
      </c>
    </row>
    <row r="11" spans="1:13" ht="54.75" customHeight="1" x14ac:dyDescent="0.25">
      <c r="A11" s="1" t="s">
        <v>1296</v>
      </c>
      <c r="B11" s="39" t="s">
        <v>1791</v>
      </c>
      <c r="C11" s="200" t="s">
        <v>1811</v>
      </c>
    </row>
    <row r="12" spans="1:13" ht="45" x14ac:dyDescent="0.25">
      <c r="A12" s="1" t="s">
        <v>1297</v>
      </c>
      <c r="B12" s="39" t="s">
        <v>1298</v>
      </c>
      <c r="C12" s="200" t="s">
        <v>1787</v>
      </c>
    </row>
    <row r="13" spans="1:13" x14ac:dyDescent="0.25">
      <c r="A13" s="1" t="s">
        <v>1299</v>
      </c>
      <c r="B13" s="39" t="s">
        <v>1300</v>
      </c>
      <c r="C13" s="200" t="s">
        <v>1786</v>
      </c>
    </row>
    <row r="14" spans="1:13" ht="30" x14ac:dyDescent="0.25">
      <c r="A14" s="1" t="s">
        <v>1301</v>
      </c>
      <c r="B14" s="39" t="s">
        <v>1302</v>
      </c>
      <c r="C14" s="200" t="s">
        <v>1785</v>
      </c>
    </row>
    <row r="15" spans="1:13" x14ac:dyDescent="0.25">
      <c r="A15" s="1" t="s">
        <v>1303</v>
      </c>
      <c r="B15" s="39" t="s">
        <v>1304</v>
      </c>
      <c r="C15" s="200" t="s">
        <v>1788</v>
      </c>
    </row>
    <row r="16" spans="1:13" ht="30" x14ac:dyDescent="0.25">
      <c r="A16" s="1" t="s">
        <v>1305</v>
      </c>
      <c r="B16" s="43" t="s">
        <v>1306</v>
      </c>
      <c r="C16" s="200" t="s">
        <v>1783</v>
      </c>
    </row>
    <row r="17" spans="1:3" ht="30" customHeight="1" x14ac:dyDescent="0.25">
      <c r="A17" s="1" t="s">
        <v>1307</v>
      </c>
      <c r="B17" s="43" t="s">
        <v>1308</v>
      </c>
      <c r="C17" s="200" t="s">
        <v>1812</v>
      </c>
    </row>
    <row r="18" spans="1:3" x14ac:dyDescent="0.25">
      <c r="A18" s="1" t="s">
        <v>1309</v>
      </c>
      <c r="B18" s="43" t="s">
        <v>1310</v>
      </c>
      <c r="C18" s="200" t="s">
        <v>1813</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F99" sqref="F99"/>
    </sheetView>
  </sheetViews>
  <sheetFormatPr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8" t="s">
        <v>1667</v>
      </c>
      <c r="E3" s="198"/>
      <c r="F3" s="198"/>
      <c r="G3" s="198"/>
      <c r="H3" s="198"/>
      <c r="I3" s="182"/>
      <c r="J3" s="183"/>
    </row>
    <row r="4" spans="2:10" ht="48.75" customHeight="1" x14ac:dyDescent="0.25">
      <c r="B4" s="181"/>
      <c r="C4" s="182"/>
      <c r="D4" s="198"/>
      <c r="E4" s="198"/>
      <c r="F4" s="198"/>
      <c r="G4" s="198"/>
      <c r="H4" s="198"/>
      <c r="I4" s="182"/>
      <c r="J4" s="183"/>
    </row>
    <row r="5" spans="2:10" x14ac:dyDescent="0.25">
      <c r="B5" s="181"/>
      <c r="C5" s="182"/>
      <c r="D5" s="182"/>
      <c r="E5" s="184"/>
      <c r="F5" s="185"/>
      <c r="G5" s="182"/>
      <c r="H5" s="182"/>
      <c r="I5" s="182"/>
      <c r="J5" s="183"/>
    </row>
    <row r="6" spans="2:10" x14ac:dyDescent="0.25">
      <c r="B6" s="181"/>
      <c r="C6" s="182"/>
      <c r="D6" s="197" t="s">
        <v>1792</v>
      </c>
      <c r="E6" s="197"/>
      <c r="F6" s="197"/>
      <c r="G6" s="197"/>
      <c r="H6" s="197"/>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view="pageBreakPreview" topLeftCell="C76" zoomScale="60" zoomScaleNormal="80" workbookViewId="0">
      <selection activeCell="F99" sqref="F9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99" t="s">
        <v>1616</v>
      </c>
      <c r="B1" s="199"/>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1793</v>
      </c>
      <c r="E14" s="31"/>
      <c r="F14" s="31"/>
      <c r="G14" s="31"/>
      <c r="H14" s="23"/>
      <c r="L14" s="23"/>
      <c r="M14" s="23"/>
    </row>
    <row r="15" spans="1:13" ht="45" x14ac:dyDescent="0.25">
      <c r="A15" s="25" t="s">
        <v>1523</v>
      </c>
      <c r="B15" s="42" t="s">
        <v>1794</v>
      </c>
      <c r="C15" s="25" t="s">
        <v>1711</v>
      </c>
      <c r="D15" s="25" t="s">
        <v>1795</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1796</v>
      </c>
      <c r="C18" s="25" t="s">
        <v>1670</v>
      </c>
      <c r="D18" s="25" t="s">
        <v>1793</v>
      </c>
      <c r="E18" s="31"/>
      <c r="F18" s="31"/>
      <c r="G18" s="31"/>
      <c r="H18" s="23"/>
      <c r="L18" s="23"/>
      <c r="M18" s="23"/>
    </row>
    <row r="19" spans="1:13" x14ac:dyDescent="0.25">
      <c r="A19" s="25" t="s">
        <v>1527</v>
      </c>
      <c r="B19" s="42" t="s">
        <v>1515</v>
      </c>
      <c r="C19" s="25" t="s">
        <v>1684</v>
      </c>
      <c r="D19" s="25" t="s">
        <v>1797</v>
      </c>
      <c r="E19" s="31"/>
      <c r="F19" s="31"/>
      <c r="G19" s="31"/>
      <c r="H19" s="23"/>
      <c r="L19" s="23"/>
      <c r="M19" s="23"/>
    </row>
    <row r="20" spans="1:13" x14ac:dyDescent="0.25">
      <c r="A20" s="25" t="s">
        <v>1528</v>
      </c>
      <c r="B20" s="42" t="s">
        <v>1516</v>
      </c>
      <c r="C20" s="25" t="s">
        <v>1694</v>
      </c>
      <c r="D20" s="25" t="s">
        <v>1798</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1799</v>
      </c>
      <c r="E24" s="31"/>
      <c r="F24" s="31"/>
      <c r="G24" s="31"/>
      <c r="H24" s="23"/>
      <c r="L24" s="23"/>
      <c r="M24" s="23"/>
    </row>
    <row r="25" spans="1:13" outlineLevel="1" x14ac:dyDescent="0.25">
      <c r="A25" s="25" t="s">
        <v>1532</v>
      </c>
      <c r="B25" s="40" t="s">
        <v>1686</v>
      </c>
      <c r="C25" s="25" t="s">
        <v>1670</v>
      </c>
      <c r="D25" s="25" t="s">
        <v>1793</v>
      </c>
      <c r="E25" s="31"/>
      <c r="F25" s="31"/>
      <c r="G25" s="31"/>
      <c r="H25" s="23"/>
      <c r="L25" s="23"/>
      <c r="M25" s="23"/>
    </row>
    <row r="26" spans="1:13" outlineLevel="1" x14ac:dyDescent="0.25">
      <c r="A26" s="25" t="s">
        <v>1535</v>
      </c>
      <c r="B26" s="40" t="s">
        <v>1690</v>
      </c>
      <c r="C26" s="25" t="s">
        <v>1691</v>
      </c>
      <c r="D26" s="25" t="s">
        <v>1799</v>
      </c>
      <c r="E26" s="31"/>
      <c r="F26" s="31"/>
      <c r="G26" s="31"/>
      <c r="H26" s="23"/>
      <c r="L26" s="23"/>
      <c r="M26" s="23"/>
    </row>
    <row r="27" spans="1:13" outlineLevel="1" x14ac:dyDescent="0.25">
      <c r="A27" s="25" t="s">
        <v>1536</v>
      </c>
      <c r="B27" s="40" t="s">
        <v>1693</v>
      </c>
      <c r="C27" s="25" t="s">
        <v>1694</v>
      </c>
      <c r="D27" s="25" t="s">
        <v>1798</v>
      </c>
      <c r="E27" s="31"/>
      <c r="F27" s="31"/>
      <c r="G27" s="31"/>
      <c r="H27" s="23"/>
      <c r="L27" s="23"/>
      <c r="M27" s="23"/>
    </row>
    <row r="28" spans="1:13" outlineLevel="1" x14ac:dyDescent="0.25">
      <c r="A28" s="25" t="s">
        <v>1537</v>
      </c>
      <c r="B28" s="40" t="s">
        <v>1712</v>
      </c>
      <c r="C28" s="25" t="s">
        <v>1713</v>
      </c>
      <c r="E28" s="31"/>
      <c r="F28" s="31"/>
      <c r="G28" s="31"/>
      <c r="H28" s="23"/>
      <c r="L28" s="23"/>
      <c r="M28" s="23"/>
    </row>
    <row r="29" spans="1:13" ht="30" outlineLevel="1" x14ac:dyDescent="0.25">
      <c r="A29" s="25" t="s">
        <v>1538</v>
      </c>
      <c r="B29" s="40" t="s">
        <v>1696</v>
      </c>
      <c r="C29" s="25" t="s">
        <v>1697</v>
      </c>
      <c r="E29" s="31"/>
      <c r="F29" s="31"/>
      <c r="G29" s="31"/>
      <c r="H29" s="23"/>
      <c r="L29" s="23"/>
      <c r="M29" s="23"/>
    </row>
    <row r="30" spans="1:13" outlineLevel="1" x14ac:dyDescent="0.25">
      <c r="A30" s="25" t="s">
        <v>1539</v>
      </c>
      <c r="B30" s="40" t="s">
        <v>1685</v>
      </c>
      <c r="C30" s="25" t="s">
        <v>1670</v>
      </c>
      <c r="D30" s="25" t="s">
        <v>1793</v>
      </c>
      <c r="E30" s="31"/>
      <c r="F30" s="31"/>
      <c r="G30" s="31"/>
      <c r="H30" s="23"/>
      <c r="L30" s="23"/>
      <c r="M30" s="23"/>
    </row>
    <row r="31" spans="1:13" outlineLevel="1" x14ac:dyDescent="0.25">
      <c r="A31" s="25" t="s">
        <v>1540</v>
      </c>
      <c r="B31" s="40" t="s">
        <v>1699</v>
      </c>
      <c r="C31" s="25" t="s">
        <v>1700</v>
      </c>
      <c r="E31" s="31"/>
      <c r="F31" s="31"/>
      <c r="G31" s="31"/>
      <c r="H31" s="23"/>
      <c r="L31" s="23"/>
      <c r="M31" s="23"/>
    </row>
    <row r="32" spans="1:13" outlineLevel="1" x14ac:dyDescent="0.25">
      <c r="A32" s="25" t="s">
        <v>1541</v>
      </c>
      <c r="B32" s="40" t="s">
        <v>1701</v>
      </c>
      <c r="C32" s="25" t="s">
        <v>1702</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3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72.693399999999997</v>
      </c>
      <c r="H75" s="23"/>
    </row>
    <row r="76" spans="1:14" x14ac:dyDescent="0.25">
      <c r="A76" s="25" t="s">
        <v>1583</v>
      </c>
      <c r="B76" s="25" t="s">
        <v>1611</v>
      </c>
      <c r="C76" s="148">
        <v>303.55360000000002</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1800</v>
      </c>
      <c r="C82" s="168">
        <v>3.2894299999999999E-3</v>
      </c>
      <c r="D82" s="108" t="str">
        <f t="shared" ref="D82:D87" si="0">IF(C82="","","ND2")</f>
        <v>ND2</v>
      </c>
      <c r="E82" s="108" t="str">
        <f t="shared" ref="E82:E87" si="1">IF(C82="","","ND2")</f>
        <v>ND2</v>
      </c>
      <c r="F82" s="108" t="str">
        <f t="shared" ref="F82:F87" si="2">IF(C82="","","ND2")</f>
        <v>ND2</v>
      </c>
      <c r="G82" s="168">
        <f t="shared" ref="G82:G87" si="3">IF(C82="","",C82)</f>
        <v>3.2894299999999999E-3</v>
      </c>
      <c r="H82" s="23"/>
    </row>
    <row r="83" spans="1:8" x14ac:dyDescent="0.25">
      <c r="A83" s="25" t="s">
        <v>1590</v>
      </c>
      <c r="B83" s="25" t="s">
        <v>1801</v>
      </c>
      <c r="C83" s="190">
        <v>5.6161999999999998E-4</v>
      </c>
      <c r="D83" s="25" t="str">
        <f t="shared" si="0"/>
        <v>ND2</v>
      </c>
      <c r="E83" s="25" t="str">
        <f t="shared" si="1"/>
        <v>ND2</v>
      </c>
      <c r="F83" s="25" t="str">
        <f t="shared" si="2"/>
        <v>ND2</v>
      </c>
      <c r="G83" s="190">
        <f t="shared" si="3"/>
        <v>5.6161999999999998E-4</v>
      </c>
      <c r="H83" s="23"/>
    </row>
    <row r="84" spans="1:8" x14ac:dyDescent="0.25">
      <c r="A84" s="25" t="s">
        <v>1591</v>
      </c>
      <c r="B84" s="25" t="s">
        <v>1802</v>
      </c>
      <c r="C84" s="190">
        <v>9.5950000000000001E-5</v>
      </c>
      <c r="D84" s="25" t="str">
        <f t="shared" si="0"/>
        <v>ND2</v>
      </c>
      <c r="E84" s="25" t="str">
        <f t="shared" si="1"/>
        <v>ND2</v>
      </c>
      <c r="F84" s="25" t="str">
        <f t="shared" si="2"/>
        <v>ND2</v>
      </c>
      <c r="G84" s="190">
        <f t="shared" si="3"/>
        <v>9.5950000000000001E-5</v>
      </c>
      <c r="H84" s="23"/>
    </row>
    <row r="85" spans="1:8" x14ac:dyDescent="0.25">
      <c r="A85" s="25" t="s">
        <v>1592</v>
      </c>
      <c r="B85" s="25" t="s">
        <v>1803</v>
      </c>
      <c r="C85" s="190">
        <v>5.2840000000000002E-5</v>
      </c>
      <c r="D85" s="25" t="str">
        <f t="shared" si="0"/>
        <v>ND2</v>
      </c>
      <c r="E85" s="25" t="str">
        <f t="shared" si="1"/>
        <v>ND2</v>
      </c>
      <c r="F85" s="25" t="str">
        <f t="shared" si="2"/>
        <v>ND2</v>
      </c>
      <c r="G85" s="190">
        <f t="shared" si="3"/>
        <v>5.2840000000000002E-5</v>
      </c>
      <c r="H85" s="23"/>
    </row>
    <row r="86" spans="1:8" x14ac:dyDescent="0.25">
      <c r="A86" s="25" t="s">
        <v>1603</v>
      </c>
      <c r="B86" s="25" t="s">
        <v>1804</v>
      </c>
      <c r="C86" s="190">
        <v>0</v>
      </c>
      <c r="D86" s="25" t="str">
        <f t="shared" si="0"/>
        <v>ND2</v>
      </c>
      <c r="E86" s="25" t="str">
        <f t="shared" si="1"/>
        <v>ND2</v>
      </c>
      <c r="F86" s="25" t="str">
        <f t="shared" si="2"/>
        <v>ND2</v>
      </c>
      <c r="G86" s="190">
        <f t="shared" si="3"/>
        <v>0</v>
      </c>
      <c r="H86" s="23"/>
    </row>
    <row r="87" spans="1:8" outlineLevel="1" x14ac:dyDescent="0.25">
      <c r="A87" s="25" t="s">
        <v>1593</v>
      </c>
      <c r="B87" s="25" t="s">
        <v>1805</v>
      </c>
      <c r="C87" s="190">
        <v>0.99600016000000002</v>
      </c>
      <c r="D87" s="25" t="str">
        <f t="shared" si="0"/>
        <v>ND2</v>
      </c>
      <c r="E87" s="25" t="str">
        <f t="shared" si="1"/>
        <v>ND2</v>
      </c>
      <c r="F87" s="25" t="str">
        <f t="shared" si="2"/>
        <v>ND2</v>
      </c>
      <c r="G87" s="190">
        <f t="shared" si="3"/>
        <v>0.99600016000000002</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02EEE3-C517-4CE9-8A5D-2ECFD70C1EE3}"/>
</file>

<file path=customXml/itemProps2.xml><?xml version="1.0" encoding="utf-8"?>
<ds:datastoreItem xmlns:ds="http://schemas.openxmlformats.org/officeDocument/2006/customXml" ds:itemID="{46D11D4A-5C84-47FC-984E-96FB150CA0BD}"/>
</file>

<file path=customXml/itemProps3.xml><?xml version="1.0" encoding="utf-8"?>
<ds:datastoreItem xmlns:ds="http://schemas.openxmlformats.org/officeDocument/2006/customXml" ds:itemID="{BD54CF5B-AADB-4941-B19C-514BD01405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2020-11-11T09:11:54Z</cp:lastPrinted>
  <dcterms:created xsi:type="dcterms:W3CDTF">2020-11-10T14:46:17Z</dcterms:created>
  <dcterms:modified xsi:type="dcterms:W3CDTF">2020-11-11T09:12:06Z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