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4\Draft\"/>
    </mc:Choice>
  </mc:AlternateContent>
  <xr:revisionPtr revIDLastSave="0" documentId="13_ncr:1_{76FAA4C8-8F61-447F-8E99-EC06937B442E}" xr6:coauthVersionLast="44" xr6:coauthVersionMax="44" xr10:uidLastSave="{00000000-0000-0000-0000-000000000000}"/>
  <bookViews>
    <workbookView xWindow="-120" yWindow="-120" windowWidth="20730" windowHeight="11160" tabRatio="777" firstSheet="5"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F25" i="9"/>
  <c r="F23" i="9"/>
  <c r="F21" i="9"/>
  <c r="F19" i="9"/>
  <c r="F17" i="9"/>
  <c r="C15" i="9"/>
  <c r="F26" i="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G135" i="8"/>
  <c r="G133" i="8"/>
  <c r="G131" i="8"/>
  <c r="G129"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F101" i="8"/>
  <c r="D101" i="8"/>
  <c r="C100" i="8"/>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D293" i="8"/>
  <c r="F292" i="8"/>
  <c r="C292" i="8"/>
  <c r="D290" i="8"/>
  <c r="C300" i="8"/>
  <c r="C293" i="8"/>
  <c r="D292" i="8"/>
  <c r="C290" i="8"/>
  <c r="F208" i="8" l="1"/>
  <c r="F212" i="8"/>
  <c r="G104" i="8"/>
  <c r="G102" i="8"/>
  <c r="G105" i="8"/>
  <c r="G103" i="8"/>
  <c r="G101" i="8"/>
  <c r="G98" i="8"/>
  <c r="G96" i="8"/>
  <c r="G94" i="8"/>
  <c r="G99" i="8"/>
  <c r="G97" i="8"/>
  <c r="G95" i="8"/>
  <c r="G93" i="8"/>
  <c r="F59" i="8"/>
  <c r="F61" i="8"/>
  <c r="F79" i="8"/>
  <c r="F105" i="8"/>
  <c r="F103" i="8"/>
  <c r="F102" i="8"/>
  <c r="F104" i="8"/>
  <c r="G130" i="8"/>
  <c r="G132" i="8"/>
  <c r="G134" i="8"/>
  <c r="F130" i="8"/>
  <c r="F131" i="8"/>
  <c r="F132" i="8"/>
  <c r="F133" i="8"/>
  <c r="F134" i="8"/>
  <c r="F135" i="8"/>
  <c r="F156" i="8"/>
  <c r="F157" i="8"/>
  <c r="F158" i="8"/>
  <c r="F159" i="8"/>
  <c r="F160" i="8"/>
  <c r="F161" i="8"/>
  <c r="F180" i="8"/>
  <c r="F182" i="8"/>
  <c r="F184"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G156" i="8"/>
  <c r="G157" i="8"/>
  <c r="G158" i="8"/>
  <c r="G159" i="8"/>
  <c r="G160" i="8"/>
  <c r="G161" i="8"/>
  <c r="F207" i="8"/>
  <c r="F16" i="9"/>
  <c r="F18" i="9"/>
  <c r="F20" i="9"/>
  <c r="F22" i="9"/>
  <c r="F24" i="9"/>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G158" i="11"/>
  <c r="G159" i="11"/>
  <c r="G160" i="11"/>
  <c r="G161" i="11"/>
  <c r="G162" i="11"/>
  <c r="G180" i="11"/>
  <c r="G181" i="11"/>
  <c r="G182" i="11"/>
  <c r="G183" i="11"/>
  <c r="G184" i="11"/>
  <c r="G100" i="8" l="1"/>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<sst xmlns="http://schemas.openxmlformats.org/spreadsheetml/2006/main" count="2472" uniqueCount="1814">
  <si>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</si>
  <si>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</si>
  <si>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</si>
  <si>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</si>
  <si>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</si>
  <si>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</si>
  <si>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</si>
  <si>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</si>
  <si>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</si>
  <si>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</si>
  <si>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</si>
  <si>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</si>
  <si>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</si>
  <si>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</si>
  <si>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</si>
  <si>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</si>
  <si>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</si>
  <si>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</si>
  <si>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</si>
  <si>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</si>
  <si>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</si>
  <si>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</si>
  <si>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</si>
  <si>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</si>
  <si>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</si>
  <si>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</si>
  <si>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</si>
  <si>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</si>
  <si>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</si>
  <si>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</si>
  <si>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</si>
  <si>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</si>
  <si>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</si>
  <si>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</si>
  <si>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</si>
  <si>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</si>
  <si>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</si>
  <si>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</si>
  <si>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</si>
  <si>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</si>
  <si>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</si>
  <si>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</si>
  <si>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</si>
  <si>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</si>
  <si>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</si>
  <si>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</si>
  <si>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</si>
  <si>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</si>
  <si>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</si>
  <si>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</si>
  <si>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</si>
  <si>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</si>
  <si>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</si>
  <si>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</si>
  <si>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</si>
  <si>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</si>
  <si>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</si>
  <si>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</si>
  <si>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</si>
  <si>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</si>
  <si>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</si>
  <si>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</si>
  <si>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</si>
  <si>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</si>
  <si>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</si>
  <si>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</si>
  <si>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</si>
  <si>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</si>
  <si>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</si>
  <si>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</si>
  <si>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</si>
  <si>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</si>
  <si>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</si>
  <si>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</si>
  <si>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</si>
  <si>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</si>
  <si>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</si>
  <si>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</si>
  <si>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</si>
  <si>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</si>
  <si>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</si>
  <si>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</si>
  <si>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</si>
  <si>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</si>
  <si>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</si>
  <si>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</si>
  <si>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</si>
  <si>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</si>
  <si>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</si>
  <si>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</si>
  <si>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</si>
  <si>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</si>
  <si>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</si>
  <si>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</si>
  <si>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</si>
  <si>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</si>
  <si>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</si>
  <si>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</si>
  <si>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</si>
  <si>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</si>
  <si>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</si>
  <si>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</si>
  <si>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</si>
  <si>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</si>
  <si>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</si>
  <si>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</si>
  <si>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</si>
  <si>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</si>
  <si>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</si>
  <si>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</si>
  <si>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</si>
  <si>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</si>
  <si>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</si>
  <si>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</si>
  <si>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</si>
  <si>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</si>
  <si>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</si>
  <si>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</si>
  <si>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</si>
  <si>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</si>
  <si>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</si>
  <si>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</si>
  <si>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</si>
  <si>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</si>
  <si>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</si>
  <si>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</si>
  <si>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</si>
  <si>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</si>
  <si>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</si>
  <si>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</si>
  <si>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</si>
  <si>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</si>
  <si>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</si>
  <si>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</si>
  <si>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</si>
  <si>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</si>
  <si>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</si>
  <si>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</si>
  <si>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</si>
  <si>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</si>
  <si>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</si>
  <si>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</si>
  <si>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</si>
  <si>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</si>
  <si>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</si>
  <si>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</si>
  <si>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</si>
  <si>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</si>
  <si>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</si>
  <si>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</si>
  <si>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</si>
  <si>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</si>
  <si>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</si>
  <si>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</si>
  <si>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</si>
  <si>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</si>
  <si>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</si>
  <si>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</si>
  <si>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</si>
  <si>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</si>
  <si>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</si>
  <si>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</si>
  <si>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</si>
  <si>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</si>
  <si>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</si>
  <si>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</si>
  <si>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</si>
  <si>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</si>
  <si>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</si>
  <si>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</si>
  <si>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</si>
  <si>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</si>
  <si>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</si>
  <si>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</si>
  <si>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</si>
  <si>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</si>
  <si>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</si>
  <si>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</si>
  <si>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</si>
  <si>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</si>
  <si>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</si>
  <si>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</si>
  <si>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</si>
  <si>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</si>
  <si>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</si>
  <si>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</si>
  <si>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</si>
  <si>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</si>
  <si>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</si>
  <si>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</si>
  <si>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</si>
  <si>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</si>
  <si>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</si>
  <si>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</si>
  <si>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</si>
  <si>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</si>
  <si>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</si>
  <si>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</si>
  <si>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</si>
  <si>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</si>
  <si>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</si>
  <si>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</si>
  <si>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</si>
  <si>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</si>
  <si>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</si>
  <si>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</si>
  <si>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</si>
  <si>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</si>
  <si>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</si>
  <si>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</si>
  <si>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</si>
  <si>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</si>
  <si>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</si>
  <si>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</si>
  <si>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</si>
  <si>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</si>
  <si>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</si>
  <si>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</si>
  <si>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</si>
  <si>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</si>
  <si>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</si>
  <si>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</si>
  <si>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</si>
  <si>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</si>
  <si>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</si>
  <si>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</si>
  <si>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</si>
  <si>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</si>
  <si>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</si>
  <si>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</si>
  <si>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</si>
  <si>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</si>
  <si>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</si>
  <si>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</si>
  <si>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</si>
  <si>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</si>
  <si>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</si>
  <si>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</si>
  <si>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</si>
  <si>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</si>
  <si>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</si>
  <si>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</si>
  <si>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</si>
  <si>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</si>
  <si>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</si>
  <si>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</si>
  <si>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</si>
  <si>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</si>
  <si>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</si>
  <si>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</si>
  <si>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</si>
  <si>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</si>
  <si>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</si>
  <si>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</si>
  <si>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</si>
  <si>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</si>
  <si>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</si>
  <si>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</si>
  <si>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</si>
  <si>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</si>
  <si>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</si>
  <si>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</si>
  <si>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</si>
  <si>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</si>
  <si>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</si>
  <si>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</si>
  <si>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</si>
  <si>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</si>
  <si>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</si>
  <si>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</si>
  <si>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</si>
  <si>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</si>
  <si>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</si>
  <si>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</si>
  <si>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</si>
  <si>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</si>
  <si>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</si>
  <si>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</si>
  <si>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</si>
  <si>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</si>
  <si>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</si>
  <si>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</si>
  <si>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</si>
  <si>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</si>
  <si>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</si>
  <si>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</si>
  <si>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</si>
  <si>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</si>
  <si>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</si>
  <si>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</si>
  <si>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</si>
  <si>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</si>
  <si>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</si>
  <si>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</si>
  <si>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</si>
  <si>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</si>
  <si>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</si>
  <si>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</si>
  <si>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</si>
  <si>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</si>
  <si>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</si>
  <si>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</si>
  <si>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</si>
  <si>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</si>
  <si>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</si>
  <si>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</si>
  <si>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</si>
  <si>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</si>
  <si>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</si>
  <si>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</si>
  <si>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</si>
  <si>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</si>
  <si>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</si>
  <si>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</si>
  <si>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</si>
  <si>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</si>
  <si>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</si>
  <si>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</si>
  <si>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</si>
  <si>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</si>
  <si>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</si>
  <si>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</si>
  <si>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</si>
  <si>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</si>
  <si>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</si>
  <si>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</si>
  <si>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</si>
  <si>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</si>
  <si>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</si>
  <si>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</si>
  <si>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</si>
  <si>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</si>
  <si>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</si>
  <si>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</si>
  <si>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</si>
  <si>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</si>
  <si>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</si>
  <si>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</si>
  <si>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</si>
  <si>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</si>
  <si>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</si>
  <si>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</si>
  <si>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</si>
  <si>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</si>
  <si>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</si>
  <si>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</si>
  <si>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</si>
  <si>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</si>
  <si>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</si>
  <si>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</si>
  <si>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</si>
  <si>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</si>
  <si>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</si>
  <si>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</si>
  <si>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</si>
  <si>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</si>
  <si>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</si>
  <si>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</si>
  <si>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</si>
  <si>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</si>
  <si>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</si>
  <si>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</si>
  <si>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</si>
  <si>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</si>
  <si>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</si>
  <si>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</si>
  <si>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</si>
  <si>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</si>
  <si>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</si>
  <si>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</si>
  <si>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</si>
  <si>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</si>
  <si>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</si>
  <si>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</si>
  <si>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</si>
  <si>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</si>
  <si>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</si>
  <si>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</si>
  <si>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</si>
  <si>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</si>
  <si>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</si>
  <si>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</si>
  <si>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</si>
  <si>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</si>
  <si>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</si>
  <si>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</si>
  <si>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</si>
  <si>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</si>
  <si>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</si>
  <si>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</si>
  <si>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</si>
  <si>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</si>
  <si>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</si>
  <si>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</si>
  <si>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</si>
  <si>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</si>
  <si>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</si>
  <si>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</si>
  <si>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</si>
  <si>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</si>
  <si>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</si>
  <si>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</si>
  <si>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</si>
  <si>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</si>
  <si>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</si>
  <si>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</si>
  <si>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</si>
  <si>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</si>
  <si>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</si>
  <si>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</si>
  <si>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</si>
  <si>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</si>
  <si>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</si>
  <si>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</si>
  <si>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</si>
  <si>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</si>
  <si>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</si>
  <si>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</si>
  <si>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</si>
  <si>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</si>
  <si>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</si>
  <si>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</si>
  <si>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</si>
  <si>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</si>
  <si>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</si>
  <si>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</si>
  <si>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</si>
  <si>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</si>
  <si>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</si>
  <si>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</si>
  <si>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</si>
  <si>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</si>
  <si>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</si>
  <si>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</si>
  <si>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</si>
  <si>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</si>
  <si>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</si>
  <si>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</si>
  <si>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</si>
  <si>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</si>
  <si>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</si>
  <si>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</si>
  <si>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</si>
  <si>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</si>
  <si>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</si>
  <si>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</si>
  <si>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</si>
  <si>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</si>
  <si>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</si>
  <si>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</si>
  <si>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</si>
  <si>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</si>
  <si>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</si>
  <si>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</si>
  <si>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</si>
  <si>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</si>
  <si>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</si>
  <si>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</si>
  <si>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</si>
  <si>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</si>
  <si>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</si>
  <si>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</si>
  <si>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</si>
  <si>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</si>
  <si>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</si>
  <si>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</si>
  <si>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</si>
  <si>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</si>
  <si>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</si>
  <si>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</si>
  <si>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</si>
  <si>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</si>
  <si>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</si>
  <si>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</si>
  <si>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</si>
  <si>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</si>
  <si>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</si>
  <si>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</si>
  <si>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</si>
  <si>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</si>
  <si>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</si>
  <si>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</si>
  <si>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</si>
  <si>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</si>
  <si>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</si>
  <si>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</si>
  <si>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</si>
  <si>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</si>
  <si>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</si>
  <si>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</si>
  <si>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</si>
  <si>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</si>
  <si>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</si>
  <si>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</si>
  <si>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</si>
  <si>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</si>
  <si>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</si>
  <si>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</si>
  <si>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</si>
  <si>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</si>
  <si>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</si>
  <si>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</si>
  <si>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</si>
  <si>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</si>
  <si>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</si>
  <si>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</si>
  <si>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</si>
  <si>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</si>
  <si>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</si>
  <si>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</si>
  <si>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</si>
  <si>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</si>
  <si>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</si>
  <si>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</si>
  <si>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</si>
  <si>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</si>
  <si>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</si>
  <si>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</si>
  <si>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</si>
  <si>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</si>
  <si>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</si>
  <si>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</si>
  <si>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</si>
  <si>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</si>
  <si>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</si>
  <si>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</si>
  <si>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</si>
  <si>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</si>
  <si>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</si>
  <si>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</si>
  <si>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</si>
  <si>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</si>
  <si>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</si>
  <si>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</si>
  <si>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</si>
  <si>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</si>
  <si>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</si>
  <si>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</si>
  <si>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</si>
  <si>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</si>
  <si>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</si>
  <si>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</si>
  <si>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</si>
  <si>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</si>
  <si>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</si>
  <si>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</si>
  <si>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</si>
  <si>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</si>
  <si>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</si>
  <si>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</si>
  <si>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</si>
  <si>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</si>
  <si>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</si>
  <si>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</si>
  <si>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</si>
  <si>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</si>
  <si>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</si>
  <si>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</si>
  <si>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</si>
  <si>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</si>
  <si>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</si>
  <si>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</si>
  <si>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</si>
  <si>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</si>
  <si>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</si>
  <si>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</si>
  <si>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</si>
  <si>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</si>
  <si>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</si>
  <si>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</si>
  <si>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</si>
  <si>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</si>
  <si>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</si>
  <si>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</si>
  <si>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</si>
  <si>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</si>
  <si>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</si>
  <si>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</si>
  <si>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</si>
  <si>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</si>
  <si>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</si>
  <si>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</si>
  <si>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</si>
  <si>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</si>
  <si>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</si>
  <si>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</si>
  <si>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</si>
  <si>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</si>
  <si>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</si>
  <si>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</si>
  <si>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</si>
  <si>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</si>
  <si>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</si>
  <si>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</si>
  <si>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</si>
  <si>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</si>
  <si>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</si>
  <si>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</si>
  <si>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</si>
  <si>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</si>
  <si>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</si>
  <si>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</si>
  <si>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</si>
  <si>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</si>
  <si>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</si>
  <si>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</si>
  <si>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</si>
  <si>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</si>
  <si>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</si>
  <si>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</si>
  <si>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</si>
  <si>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</si>
  <si>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</si>
  <si>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</si>
  <si>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</si>
  <si>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</si>
  <si>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</si>
  <si>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</si>
  <si>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</si>
  <si>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</si>
  <si>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</si>
  <si>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</si>
  <si>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</si>
  <si>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</si>
  <si>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</si>
  <si>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</si>
  <si>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</si>
  <si>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</si>
  <si>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</si>
  <si>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</si>
  <si>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</si>
  <si>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</si>
  <si>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</si>
  <si>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</si>
  <si>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</si>
  <si>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</si>
  <si>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</si>
  <si>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</si>
  <si>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</si>
  <si>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</si>
  <si>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</si>
  <si>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</si>
  <si>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</si>
  <si>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</si>
  <si>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</si>
  <si>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</si>
  <si>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</si>
  <si>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</si>
  <si>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</si>
  <si>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</si>
  <si>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</si>
  <si>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</si>
  <si>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</si>
  <si>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</si>
  <si>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</si>
  <si>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</si>
  <si>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</si>
  <si>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</si>
  <si>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</si>
  <si>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</si>
  <si>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</si>
  <si>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</si>
  <si>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</si>
  <si>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</si>
  <si>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</si>
  <si>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</si>
  <si>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</si>
  <si>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</si>
  <si>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</si>
  <si>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</si>
  <si>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</si>
  <si>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</si>
  <si>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</si>
  <si>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</si>
  <si>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</si>
  <si>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</si>
  <si>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</si>
  <si>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</si>
  <si>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</si>
  <si>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</si>
  <si>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</si>
  <si>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</si>
  <si>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</si>
  <si>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</si>
  <si>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</si>
  <si>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</si>
  <si>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</si>
  <si>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</si>
  <si>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</si>
  <si>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</si>
  <si>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</si>
  <si>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</si>
  <si>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</si>
  <si>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</si>
  <si>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</si>
  <si>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</si>
  <si>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</si>
  <si>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</si>
  <si>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</si>
  <si>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</si>
  <si>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</si>
  <si>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</si>
  <si>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</si>
  <si>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</si>
  <si>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</si>
  <si>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</si>
  <si>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</si>
  <si>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</si>
  <si>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</si>
  <si>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</si>
  <si>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</si>
  <si>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</si>
  <si>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</si>
  <si>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</si>
  <si>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</si>
  <si>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</si>
  <si>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</si>
  <si>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</si>
  <si>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</si>
  <si>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</si>
  <si>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</si>
  <si>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</si>
  <si>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</si>
  <si>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</si>
  <si>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</si>
  <si>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</si>
  <si>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</si>
  <si>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</si>
  <si>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</si>
  <si>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</si>
  <si>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</si>
  <si>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</si>
  <si>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</si>
  <si>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</si>
  <si>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</si>
  <si>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</si>
  <si>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</si>
  <si>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</si>
  <si>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</si>
  <si>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</si>
  <si>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</si>
  <si>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</si>
  <si>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</si>
  <si>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</si>
  <si>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</si>
  <si>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</si>
  <si>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</si>
  <si>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</si>
  <si>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</si>
  <si>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</si>
  <si>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</si>
  <si>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</si>
  <si>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</si>
  <si>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</si>
  <si>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</si>
  <si>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</si>
  <si>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</si>
  <si>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</si>
  <si>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</si>
  <si>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</si>
  <si>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</si>
  <si>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</si>
  <si>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</si>
  <si>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</si>
  <si>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</si>
  <si>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</si>
  <si>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</si>
  <si>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</si>
  <si>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</si>
  <si>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</si>
  <si>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</si>
  <si>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</si>
  <si>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</si>
  <si>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</si>
  <si>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</si>
  <si>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</si>
  <si>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</si>
  <si>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</si>
  <si>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</si>
  <si>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</si>
  <si>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</si>
  <si>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</si>
  <si>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</si>
  <si>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</si>
  <si>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</si>
  <si>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</si>
  <si>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</si>
  <si>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</si>
  <si>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</si>
  <si>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</si>
  <si>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</si>
  <si>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</si>
  <si>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</si>
  <si>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</si>
  <si>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</si>
  <si>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</si>
  <si>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</si>
  <si>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</si>
  <si>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</si>
  <si>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</si>
  <si>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</si>
  <si>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</si>
  <si>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</si>
  <si>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</si>
  <si>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</si>
  <si>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</si>
  <si>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</si>
  <si>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</si>
  <si>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</si>
  <si>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</si>
  <si>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</si>
  <si>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</si>
  <si>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</si>
  <si>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</si>
  <si>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</si>
  <si>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</si>
  <si>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</si>
  <si>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</si>
  <si>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</si>
  <si>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</si>
  <si>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</si>
  <si>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</si>
  <si>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</si>
  <si>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</si>
  <si>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</si>
  <si>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</si>
  <si>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</si>
  <si>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</si>
  <si>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</si>
  <si>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</si>
  <si>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</si>
  <si>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</si>
  <si>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</si>
  <si>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</si>
  <si>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</si>
  <si>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</si>
  <si>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</si>
  <si>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</si>
  <si>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</si>
  <si>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</si>
  <si>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</si>
  <si>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</si>
  <si>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</si>
  <si>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</si>
  <si>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</si>
  <si>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</si>
  <si>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</si>
  <si>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</si>
  <si>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</si>
  <si>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</si>
  <si>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</si>
  <si>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</si>
  <si>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</si>
  <si>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</si>
  <si>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</si>
  <si>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</si>
  <si>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</si>
  <si>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</si>
  <si>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</si>
  <si>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</si>
  <si>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</si>
  <si>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</si>
  <si>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</si>
  <si>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</si>
  <si>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</si>
  <si>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</si>
  <si>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</si>
  <si>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</si>
  <si>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</si>
  <si>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</si>
  <si>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</si>
  <si>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</si>
  <si>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</si>
  <si>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</si>
  <si>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</si>
  <si>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</si>
  <si>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</si>
  <si>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</si>
  <si>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</si>
  <si>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</si>
  <si>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</si>
  <si>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</si>
  <si>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</si>
  <si>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</si>
  <si>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</si>
  <si>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</si>
  <si>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</si>
  <si>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</si>
  <si>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</si>
  <si>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</si>
  <si>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</si>
  <si>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</si>
  <si>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</si>
  <si>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</si>
  <si>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</si>
  <si>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</si>
  <si>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</si>
  <si>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</si>
  <si>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</si>
  <si>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</si>
  <si>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</si>
  <si>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</si>
  <si>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</si>
  <si>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</si>
  <si>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</si>
  <si>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</si>
  <si>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</si>
  <si>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</si>
  <si>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</si>
  <si>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</si>
  <si>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</si>
  <si>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</si>
  <si>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</si>
  <si>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</si>
  <si>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</si>
  <si>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</si>
  <si>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</si>
  <si>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</si>
  <si>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</si>
  <si>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</si>
  <si>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</si>
  <si>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</si>
  <si>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</si>
  <si>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</si>
  <si>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</si>
  <si>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</si>
  <si>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</si>
  <si>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</si>
  <si>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</si>
  <si>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</si>
  <si>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</si>
  <si>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</si>
  <si>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</si>
  <si>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</si>
  <si>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</si>
  <si>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</si>
  <si>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</si>
  <si>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</si>
  <si>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</si>
  <si>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</si>
  <si>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</si>
  <si>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</si>
  <si>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</si>
  <si>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</si>
  <si>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</si>
  <si>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</si>
  <si>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</si>
  <si>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</si>
  <si>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</si>
  <si>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</si>
  <si>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</si>
  <si>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</si>
  <si>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</si>
  <si>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</si>
  <si>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</si>
  <si>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</si>
  <si>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</si>
  <si>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</si>
  <si>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</si>
  <si>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</si>
  <si>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</si>
  <si>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</si>
  <si>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</si>
  <si>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</si>
  <si>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</si>
  <si>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</si>
  <si>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</si>
  <si>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</si>
  <si>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</si>
  <si>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</si>
  <si>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</si>
  <si>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</si>
  <si>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</si>
  <si>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</si>
  <si>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</si>
  <si>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</si>
  <si>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</si>
  <si>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</si>
  <si>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</si>
  <si>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</si>
  <si>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</si>
  <si>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</si>
  <si>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</si>
  <si>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</si>
  <si>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</si>
  <si>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</si>
  <si>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</si>
  <si>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</si>
  <si>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</si>
  <si>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</si>
  <si>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</si>
  <si>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</si>
  <si>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</si>
  <si>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</si>
  <si>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</si>
  <si>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</si>
  <si>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</si>
  <si>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</si>
  <si>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</si>
  <si>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</si>
  <si>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</si>
  <si>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</si>
  <si>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</si>
  <si>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</si>
  <si>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</si>
  <si>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</si>
  <si>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</si>
  <si>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</si>
  <si>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</si>
  <si>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</si>
  <si>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</si>
  <si>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</si>
  <si>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</si>
  <si>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</si>
  <si>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</si>
  <si>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</si>
  <si>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</si>
  <si>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</si>
  <si>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</si>
  <si>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</si>
  <si>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</si>
  <si>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</si>
  <si>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</si>
  <si>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</si>
  <si>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</si>
  <si>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</si>
  <si>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</si>
  <si>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</si>
  <si>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</si>
  <si>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</si>
  <si>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</si>
  <si>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</si>
  <si>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</si>
  <si>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</si>
  <si>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</si>
  <si>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</si>
  <si>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</si>
  <si>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</si>
  <si>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</si>
  <si>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</si>
  <si>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</si>
  <si>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</si>
  <si>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</si>
  <si>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</si>
  <si>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</si>
  <si>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</si>
  <si>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</si>
  <si>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</si>
  <si>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</si>
  <si>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</si>
  <si>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</si>
  <si>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</si>
  <si>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</si>
  <si>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</si>
  <si>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</si>
  <si>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</si>
  <si>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</si>
  <si>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</si>
  <si>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</si>
  <si>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</si>
  <si>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</si>
  <si>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</si>
  <si>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</si>
  <si>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</si>
  <si>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</si>
  <si>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</si>
  <si>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</si>
  <si>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</si>
  <si>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</si>
  <si>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</si>
  <si>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</si>
  <si>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</si>
  <si>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</si>
  <si>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</si>
  <si>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</si>
  <si>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</si>
  <si>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</si>
  <si>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</si>
  <si>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</si>
  <si>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</si>
  <si>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</si>
  <si>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</si>
  <si>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</si>
  <si>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</si>
  <si>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</si>
  <si>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</si>
  <si>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</si>
  <si>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</si>
  <si>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</si>
  <si>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</si>
  <si>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</si>
  <si>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</si>
  <si>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</si>
  <si>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</si>
  <si>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</si>
  <si>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</si>
  <si>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</si>
  <si>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</si>
  <si>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</si>
  <si>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</si>
  <si>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</si>
  <si>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</si>
  <si>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</si>
  <si>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</si>
  <si>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</si>
  <si>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</si>
  <si>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</si>
  <si>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</si>
  <si>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</si>
  <si>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</si>
  <si>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</si>
  <si>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</si>
  <si>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</si>
  <si>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</si>
  <si>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</si>
  <si>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</si>
  <si>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</si>
  <si>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</si>
  <si>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</si>
  <si>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</si>
  <si>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</si>
  <si>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</si>
  <si>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</si>
  <si>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</si>
  <si>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</si>
  <si>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</si>
  <si>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</si>
  <si>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</si>
  <si>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</si>
  <si>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</si>
  <si>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</si>
  <si>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</si>
  <si>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</si>
  <si>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</si>
  <si>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</si>
  <si>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</si>
  <si>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</si>
  <si>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</si>
  <si>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</si>
  <si>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</si>
  <si>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</si>
  <si>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</si>
  <si>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</si>
  <si>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</si>
  <si>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</si>
  <si>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</si>
  <si>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</si>
  <si>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</si>
  <si>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</si>
  <si>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</si>
  <si>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</si>
  <si>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</si>
  <si>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</si>
  <si>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</si>
  <si>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</si>
  <si>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</si>
  <si>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</si>
  <si>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</si>
  <si>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</si>
  <si>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</si>
  <si>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</si>
  <si>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</si>
  <si>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</si>
  <si>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</si>
  <si>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</si>
  <si>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</si>
  <si>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</si>
  <si>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</si>
  <si>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</si>
  <si>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</si>
  <si>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</si>
  <si>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</si>
  <si>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</si>
  <si>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</si>
  <si>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</si>
  <si>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</si>
  <si>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</si>
  <si>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</si>
  <si>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</si>
  <si>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</si>
  <si>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</si>
  <si>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</si>
  <si>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</si>
  <si>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</si>
  <si>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</si>
  <si>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</si>
  <si>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</si>
  <si>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</si>
  <si>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</si>
  <si>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</si>
  <si>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</si>
  <si>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</si>
  <si>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</si>
  <si>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</si>
  <si>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</si>
  <si>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</si>
  <si>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</si>
  <si>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</si>
  <si>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</si>
  <si>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</si>
  <si>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</si>
  <si>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</si>
  <si>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</si>
  <si>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</si>
  <si>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</si>
  <si>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</si>
  <si>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</si>
  <si>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</si>
  <si>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</si>
  <si>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</si>
  <si>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</si>
  <si>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</si>
  <si>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</si>
  <si>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</si>
  <si>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</si>
  <si>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</si>
  <si>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</si>
  <si>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</si>
  <si>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</si>
  <si>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</si>
  <si>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</si>
  <si>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</si>
  <si>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</si>
  <si>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</si>
  <si>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</si>
  <si>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</si>
  <si>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</si>
  <si>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</si>
  <si>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</si>
  <si>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</si>
  <si>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</si>
  <si>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</si>
  <si>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</si>
  <si>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</si>
  <si>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</si>
  <si>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</si>
  <si>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</si>
  <si>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</si>
  <si>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</si>
  <si>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</si>
  <si>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</si>
  <si>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</si>
  <si>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</si>
  <si>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</si>
  <si>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</si>
  <si>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</si>
  <si>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</si>
  <si>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</si>
  <si>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</si>
  <si>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</si>
  <si>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</si>
  <si>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</si>
  <si>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</si>
  <si>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</si>
  <si>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</si>
  <si>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</si>
  <si>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</si>
  <si>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</si>
  <si>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</si>
  <si>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</si>
  <si>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</si>
  <si>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</si>
  <si>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</si>
  <si>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</si>
  <si>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</si>
  <si>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</si>
  <si>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</si>
  <si>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</si>
  <si>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</si>
  <si>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</si>
  <si>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</si>
  <si>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</si>
  <si>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</si>
  <si>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</si>
  <si>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</si>
  <si>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</si>
  <si>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</si>
  <si>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</si>
  <si>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</si>
  <si>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</si>
  <si>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</si>
  <si>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</si>
  <si>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</si>
  <si>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</si>
  <si>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</si>
  <si>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</si>
  <si>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</si>
  <si>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</si>
  <si>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</si>
  <si>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</si>
  <si>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</si>
  <si>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</si>
  <si>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</si>
  <si>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</si>
  <si>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</si>
  <si>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</si>
  <si>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</si>
  <si>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</si>
  <si>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</si>
  <si>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</si>
  <si>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</si>
  <si>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</si>
  <si>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</si>
  <si>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</si>
  <si>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</si>
  <si>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</si>
  <si>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</si>
  <si>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</si>
  <si>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</si>
  <si>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</si>
  <si>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</si>
  <si>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</si>
  <si>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</si>
  <si>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</si>
  <si>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</si>
  <si>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</si>
  <si>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</si>
  <si>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</si>
  <si>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</si>
  <si>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</si>
  <si>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</si>
  <si>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</si>
  <si>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</si>
  <si>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</si>
  <si>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</si>
  <si>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</si>
  <si>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</si>
  <si>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</si>
  <si>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</si>
  <si>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</si>
  <si>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</si>
  <si>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</si>
  <si>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</si>
  <si>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</si>
  <si>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</si>
  <si>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</si>
  <si>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</si>
  <si>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</si>
  <si>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</si>
  <si>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</si>
  <si>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</si>
  <si>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</si>
  <si>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</si>
  <si>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</si>
  <si>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</si>
  <si>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</si>
  <si>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</si>
  <si>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</si>
  <si>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</si>
  <si>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</si>
  <si>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</si>
  <si>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</si>
  <si>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</si>
  <si>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</si>
  <si>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</si>
  <si>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</si>
  <si>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</si>
  <si>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</si>
  <si>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</si>
  <si>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</si>
  <si>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</si>
  <si>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</si>
  <si>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</si>
  <si>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</si>
  <si>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</si>
  <si>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</si>
  <si>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</si>
  <si>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</si>
  <si>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</si>
  <si>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</si>
  <si>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</si>
  <si>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</si>
  <si>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</si>
  <si>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</si>
  <si>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</si>
  <si>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</si>
  <si>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</si>
  <si>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</si>
  <si>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</si>
  <si>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</si>
  <si>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</si>
  <si>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</si>
  <si>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</si>
  <si>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</si>
  <si>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</si>
  <si>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</si>
  <si>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</si>
  <si>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</si>
  <si>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</si>
  <si>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</si>
  <si>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</si>
  <si>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</si>
  <si>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</si>
  <si>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</si>
  <si>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</si>
  <si>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</si>
  <si>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</si>
  <si>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</si>
  <si>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</si>
  <si>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</si>
  <si>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</si>
  <si>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</si>
  <si>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</si>
  <si>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</si>
  <si>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</si>
  <si>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</si>
  <si>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</si>
  <si>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</si>
  <si>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</si>
  <si>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</si>
  <si>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</si>
  <si>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</si>
  <si>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</si>
  <si>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</si>
  <si>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</si>
  <si>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</si>
  <si>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</si>
  <si>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</si>
  <si>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</si>
  <si>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</si>
  <si>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</si>
  <si>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</si>
  <si>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</si>
  <si>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</si>
  <si>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</si>
  <si>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</si>
  <si>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</si>
  <si>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</si>
  <si>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</si>
  <si>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</si>
  <si>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</si>
  <si>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</si>
  <si>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</si>
  <si>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</si>
  <si>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</si>
  <si>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</si>
  <si>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</si>
  <si>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</si>
  <si>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</si>
  <si>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</si>
  <si>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</si>
  <si>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</si>
  <si>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</si>
  <si>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</si>
  <si>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</si>
  <si>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</si>
  <si>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</si>
  <si>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</si>
  <si>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</si>
  <si>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</si>
  <si>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</si>
  <si>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</si>
  <si>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</si>
  <si>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</si>
  <si>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</si>
  <si>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</si>
  <si>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</si>
  <si>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</si>
  <si>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</si>
  <si>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</si>
  <si>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</si>
  <si>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</si>
  <si>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</si>
  <si>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</si>
  <si>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</si>
  <si>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</si>
  <si>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</si>
  <si>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</si>
  <si>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</si>
  <si>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</si>
  <si>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</si>
  <si>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</si>
  <si>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</si>
  <si>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</si>
  <si>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</si>
  <si>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</si>
  <si>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</si>
  <si>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</si>
  <si>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</si>
  <si>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</si>
  <si>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</si>
  <si>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</si>
  <si>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</si>
  <si>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</si>
  <si>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</si>
  <si>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</si>
  <si>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</si>
  <si>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</si>
  <si>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</si>
  <si>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</si>
  <si>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</si>
  <si>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</si>
  <si>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</si>
  <si>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</si>
  <si>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</si>
  <si>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</si>
  <si>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</si>
  <si>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</si>
  <si>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</si>
  <si>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</si>
  <si>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</si>
  <si>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</si>
  <si>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</si>
  <si>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</si>
  <si>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</si>
  <si>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</si>
  <si>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</si>
  <si>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</si>
  <si>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</si>
  <si>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</si>
  <si>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</si>
  <si>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</si>
  <si>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</si>
  <si>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</si>
  <si>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</si>
  <si>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</si>
  <si>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</si>
  <si>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</si>
  <si>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</si>
  <si>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</si>
  <si>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</si>
  <si>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</si>
  <si>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</si>
  <si>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</si>
  <si>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</si>
  <si>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</si>
  <si>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</si>
  <si>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</si>
  <si>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</si>
  <si>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</si>
  <si>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</si>
  <si>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</si>
  <si>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</si>
  <si>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</si>
  <si>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</si>
  <si>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</si>
  <si>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</si>
  <si>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</si>
  <si>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</si>
  <si>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</si>
  <si>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</si>
  <si>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</si>
  <si>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</si>
  <si>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</si>
  <si>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</si>
  <si>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</si>
  <si>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</si>
  <si>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</si>
  <si>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</si>
  <si>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</si>
  <si>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</si>
  <si>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</si>
  <si>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</si>
  <si>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</si>
  <si>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</si>
  <si>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</si>
  <si>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</si>
  <si>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</si>
  <si>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</si>
  <si>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</si>
  <si>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</si>
  <si>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</si>
  <si>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</si>
  <si>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</si>
  <si>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</si>
  <si>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</si>
  <si>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</si>
  <si>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</si>
  <si>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</si>
  <si>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</si>
  <si>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</si>
  <si>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</si>
  <si>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</si>
  <si>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</si>
  <si>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</si>
  <si>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</si>
  <si>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</si>
  <si>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</si>
  <si>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</si>
  <si>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</si>
  <si>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</si>
  <si>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</si>
  <si>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</si>
  <si>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</si>
  <si>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</si>
  <si>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</si>
  <si>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</si>
  <si>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</si>
  <si>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</si>
  <si>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</si>
  <si>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</si>
  <si>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</si>
  <si>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</si>
  <si>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</si>
  <si>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</si>
  <si>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</si>
  <si>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</si>
  <si>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</si>
  <si>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</si>
  <si>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</si>
  <si>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</si>
  <si>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</si>
  <si>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</si>
  <si>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</si>
  <si>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</si>
  <si>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</si>
  <si>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</si>
  <si>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</si>
  <si>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</si>
  <si>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</si>
  <si>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</si>
  <si>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</si>
  <si>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</si>
  <si>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</si>
  <si>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</si>
  <si>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</si>
  <si>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</si>
  <si>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</si>
  <si>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</si>
  <si>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</si>
  <si>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</si>
  <si>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</si>
  <si>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</si>
  <si>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</si>
  <si>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</si>
  <si>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</si>
  <si>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</si>
  <si>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</si>
  <si>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</si>
  <si>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</si>
  <si>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</si>
  <si>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</si>
  <si>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</si>
  <si>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</si>
  <si>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</si>
  <si>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</si>
  <si>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</si>
  <si>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</si>
  <si>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</si>
  <si>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</si>
  <si>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</si>
  <si>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</si>
  <si>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</si>
  <si>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</si>
  <si>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</si>
  <si>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</si>
  <si>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</si>
  <si>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</si>
  <si>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</si>
  <si>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</si>
  <si>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</si>
  <si>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</si>
  <si>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</si>
  <si>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</si>
  <si>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</si>
  <si>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</si>
  <si>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</si>
  <si>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</si>
  <si>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</si>
  <si>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</si>
  <si>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</si>
  <si>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</si>
  <si>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</si>
  <si>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</si>
  <si>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</si>
  <si>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</si>
  <si>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</si>
  <si>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</si>
  <si>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</si>
  <si>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</si>
  <si>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</si>
  <si>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</si>
  <si>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</si>
  <si>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</si>
  <si>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</si>
  <si>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</si>
  <si>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</si>
  <si>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</si>
  <si>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</si>
  <si>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</si>
  <si>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</si>
  <si>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</si>
  <si>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</si>
  <si>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</si>
  <si>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</si>
  <si>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</si>
  <si>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</si>
  <si>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</si>
  <si>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</si>
  <si>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</si>
  <si>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</si>
  <si>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</si>
  <si>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</si>
  <si>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</si>
  <si>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</si>
  <si>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</si>
  <si>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</si>
  <si>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</si>
  <si>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</si>
  <si>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</si>
  <si>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</si>
  <si>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</si>
  <si>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</si>
  <si>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</si>
  <si>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</si>
  <si>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</si>
  <si>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</si>
  <si>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</si>
  <si>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</si>
  <si>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</si>
  <si>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</si>
  <si>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</si>
  <si>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</si>
  <si>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</si>
  <si>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</si>
  <si>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</si>
  <si>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</si>
  <si>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</si>
  <si>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</si>
  <si>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</si>
  <si>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</si>
  <si>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</si>
  <si>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</si>
  <si>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</si>
  <si>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</si>
  <si>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</si>
  <si>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</si>
  <si>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</si>
  <si>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</si>
  <si>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</si>
  <si>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</si>
  <si>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</si>
  <si>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</si>
  <si>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</si>
  <si>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</si>
  <si>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</si>
  <si>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</si>
  <si>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</si>
  <si>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</si>
  <si>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</si>
  <si>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</si>
  <si>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</si>
  <si>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</si>
  <si>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</si>
  <si>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</si>
  <si>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</si>
  <si>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</si>
  <si>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</si>
  <si>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</si>
  <si>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</si>
  <si>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</si>
  <si>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</si>
  <si>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</si>
  <si>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</si>
  <si>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</si>
  <si>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</si>
  <si>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</si>
  <si>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</si>
  <si>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</si>
  <si>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</si>
  <si>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</si>
  <si>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</si>
  <si>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</si>
  <si>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</si>
  <si>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</si>
  <si>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</si>
  <si>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</si>
  <si>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</si>
  <si>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</si>
  <si>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</si>
  <si>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</si>
  <si>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</si>
  <si>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</si>
  <si>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</si>
  <si>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</si>
  <si>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</si>
  <si>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</si>
  <si>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</si>
  <si>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</si>
  <si>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</si>
  <si>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</si>
  <si>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</si>
  <si>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</si>
  <si>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</si>
  <si>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</si>
  <si>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</si>
  <si>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</si>
  <si>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</si>
  <si>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</si>
  <si>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</si>
  <si>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</si>
  <si>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</si>
  <si>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</si>
  <si>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</si>
  <si>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</si>
  <si>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</si>
  <si>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</si>
  <si>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</si>
  <si>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</si>
  <si>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</si>
  <si>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</si>
  <si>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</si>
  <si>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</si>
  <si>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</si>
  <si>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</si>
  <si>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</si>
  <si>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26/05/2020</t>
  </si>
  <si>
    <t>Cut-off Date: 01/05/2020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</si>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</sst>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65" fontId="0" fillId="0" borderId="0" xfId="0"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5"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334" zoomScale="60" zoomScaleNormal="85"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43952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2765.5259269500002</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0.23193900000000001</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2765.5259269500002</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2765.5259269500002</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18.911011999999999</v>
      </c>
      <c r="D66" s="152">
        <v>10.221507017487179</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0.56861218999999996</v>
      </c>
      <c r="D70" s="148">
        <v>0.57851026000000005</v>
      </c>
      <c r="E70" s="21"/>
      <c r="F70" s="157">
        <f t="shared" ref="F70:F76" si="1">IF($C$77=0,"",IF(C70="[for completion]","",C70/$C$77))</f>
        <v>2.0560725338312125E-4</v>
      </c>
      <c r="G70" s="157">
        <f t="shared" ref="G70:G76" si="2">IF($D$66="ND2","ND2",IF(OR(D70="ND2",D70=""),"",D70/$D$77))</f>
        <v>2.0918634476083843E-4</v>
      </c>
      <c r="H70" s="23"/>
      <c r="L70" s="23"/>
      <c r="M70" s="23"/>
      <c r="N70" s="55"/>
    </row>
    <row r="71" spans="1:14" x14ac:dyDescent="0.25">
      <c r="A71" s="25" t="s">
        <v>113</v>
      </c>
      <c r="B71" s="138" t="s">
        <v>1639</v>
      </c>
      <c r="C71" s="148">
        <v>1.6045950899999999</v>
      </c>
      <c r="D71" s="148">
        <v>2.2242469699999998</v>
      </c>
      <c r="E71" s="21"/>
      <c r="F71" s="157">
        <f t="shared" si="1"/>
        <v>5.8021335991221407E-4</v>
      </c>
      <c r="G71" s="157">
        <f t="shared" si="2"/>
        <v>8.0427630358650894E-4</v>
      </c>
      <c r="H71" s="23"/>
      <c r="L71" s="23"/>
      <c r="M71" s="23"/>
      <c r="N71" s="55"/>
    </row>
    <row r="72" spans="1:14" x14ac:dyDescent="0.25">
      <c r="A72" s="25" t="s">
        <v>114</v>
      </c>
      <c r="B72" s="137" t="s">
        <v>1640</v>
      </c>
      <c r="C72" s="148">
        <v>4.2981927100000004</v>
      </c>
      <c r="D72" s="148">
        <v>5.8635987600000004</v>
      </c>
      <c r="E72" s="21"/>
      <c r="F72" s="157">
        <f t="shared" si="1"/>
        <v>1.5542044528001672E-3</v>
      </c>
      <c r="G72" s="157">
        <f t="shared" si="2"/>
        <v>2.1202472567186359E-3</v>
      </c>
      <c r="H72" s="23"/>
      <c r="L72" s="23"/>
      <c r="M72" s="23"/>
      <c r="N72" s="55"/>
    </row>
    <row r="73" spans="1:14" x14ac:dyDescent="0.25">
      <c r="A73" s="25" t="s">
        <v>115</v>
      </c>
      <c r="B73" s="137" t="s">
        <v>1641</v>
      </c>
      <c r="C73" s="148">
        <v>7.4436739100000002</v>
      </c>
      <c r="D73" s="148">
        <v>15.88930234</v>
      </c>
      <c r="E73" s="21"/>
      <c r="F73" s="157">
        <f t="shared" si="1"/>
        <v>2.6915943320080758E-3</v>
      </c>
      <c r="G73" s="157">
        <f t="shared" si="2"/>
        <v>5.7454902827556364E-3</v>
      </c>
      <c r="H73" s="23"/>
      <c r="L73" s="23"/>
      <c r="M73" s="23"/>
      <c r="N73" s="55"/>
    </row>
    <row r="74" spans="1:14" x14ac:dyDescent="0.25">
      <c r="A74" s="25" t="s">
        <v>116</v>
      </c>
      <c r="B74" s="137" t="s">
        <v>1642</v>
      </c>
      <c r="C74" s="148">
        <v>17.038282939999998</v>
      </c>
      <c r="D74" s="148">
        <v>46.304015950000007</v>
      </c>
      <c r="E74" s="21"/>
      <c r="F74" s="157">
        <f t="shared" si="1"/>
        <v>6.1609557784153236E-3</v>
      </c>
      <c r="G74" s="157">
        <f t="shared" si="2"/>
        <v>1.6743294828216293E-2</v>
      </c>
      <c r="H74" s="23"/>
      <c r="L74" s="23"/>
      <c r="M74" s="23"/>
      <c r="N74" s="55"/>
    </row>
    <row r="75" spans="1:14" x14ac:dyDescent="0.25">
      <c r="A75" s="25" t="s">
        <v>117</v>
      </c>
      <c r="B75" s="137" t="s">
        <v>1643</v>
      </c>
      <c r="C75" s="148">
        <v>237.41587810999999</v>
      </c>
      <c r="D75" s="148">
        <v>1804.2357886200002</v>
      </c>
      <c r="E75" s="21"/>
      <c r="F75" s="157">
        <f t="shared" si="1"/>
        <v>8.5848364608115416E-2</v>
      </c>
      <c r="G75" s="157">
        <f t="shared" si="2"/>
        <v>0.65240241324001158</v>
      </c>
      <c r="H75" s="23"/>
      <c r="L75" s="23"/>
      <c r="M75" s="23"/>
      <c r="N75" s="55"/>
    </row>
    <row r="76" spans="1:14" x14ac:dyDescent="0.25">
      <c r="A76" s="25" t="s">
        <v>118</v>
      </c>
      <c r="B76" s="137" t="s">
        <v>1644</v>
      </c>
      <c r="C76" s="148">
        <v>2497.156692</v>
      </c>
      <c r="D76" s="148">
        <v>890.43046405000007</v>
      </c>
      <c r="E76" s="21"/>
      <c r="F76" s="157">
        <f t="shared" si="1"/>
        <v>0.90295906021536565</v>
      </c>
      <c r="G76" s="157">
        <f t="shared" si="2"/>
        <v>0.3219750917439505</v>
      </c>
      <c r="H76" s="23"/>
      <c r="L76" s="23"/>
      <c r="M76" s="23"/>
      <c r="N76" s="55"/>
    </row>
    <row r="77" spans="1:14" x14ac:dyDescent="0.25">
      <c r="A77" s="25" t="s">
        <v>119</v>
      </c>
      <c r="B77" s="59" t="s">
        <v>98</v>
      </c>
      <c r="C77" s="150">
        <f>SUM(C70:C76)</f>
        <v>2765.5259269500002</v>
      </c>
      <c r="D77" s="150">
        <f>SUM(D70:D76)</f>
        <v>2765.5259269500002</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0.26802867000000002</v>
      </c>
      <c r="D79" s="150" t="str">
        <f>IF($D$66="ND2","ND2","")</f>
        <v/>
      </c>
      <c r="E79" s="42"/>
      <c r="F79" s="157">
        <f>IF($C$77=0,"",IF(C79="","",C79/$C$77))</f>
        <v>9.6917793244339335E-5</v>
      </c>
      <c r="G79" s="157" t="str">
        <f>IF($D$66="ND2","ND2",IF(OR(D79="ND2",D79=""),"",D79/$D$77))</f>
        <v/>
      </c>
      <c r="H79" s="23"/>
      <c r="L79" s="23"/>
      <c r="M79" s="23"/>
      <c r="N79" s="55"/>
    </row>
    <row r="80" spans="1:14" outlineLevel="1" x14ac:dyDescent="0.25">
      <c r="A80" s="25" t="s">
        <v>124</v>
      </c>
      <c r="B80" s="60" t="s">
        <v>125</v>
      </c>
      <c r="C80" s="150">
        <v>0.30058351999999999</v>
      </c>
      <c r="D80" s="150" t="str">
        <f>IF($D$66="ND2","ND2","")</f>
        <v/>
      </c>
      <c r="E80" s="42"/>
      <c r="F80" s="157">
        <f>IF($C$77=0,"",IF(C80="","",C80/$C$77))</f>
        <v>1.0868946013878192E-4</v>
      </c>
      <c r="G80" s="157" t="str">
        <f>IF($D$66="ND2","ND2",IF(OR(D80="ND2",D80=""),"",D80/$D$77))</f>
        <v/>
      </c>
      <c r="H80" s="23"/>
      <c r="L80" s="23"/>
      <c r="M80" s="23"/>
      <c r="N80" s="55"/>
    </row>
    <row r="81" spans="1:14" outlineLevel="1" x14ac:dyDescent="0.25">
      <c r="A81" s="25" t="s">
        <v>126</v>
      </c>
      <c r="B81" s="60" t="s">
        <v>127</v>
      </c>
      <c r="C81" s="150">
        <v>0.70697898999999997</v>
      </c>
      <c r="D81" s="150" t="str">
        <f>IF($D$66="ND2","ND2","")</f>
        <v/>
      </c>
      <c r="E81" s="42"/>
      <c r="F81" s="157">
        <f>IF($C$77=0,"",IF(C81="","",C81/$C$77))</f>
        <v>2.55639979039973E-4</v>
      </c>
      <c r="G81" s="157" t="str">
        <f>IF($D$66="ND2","ND2",IF(OR(D81="ND2",D81=""),"",D81/$D$77))</f>
        <v/>
      </c>
      <c r="H81" s="23"/>
      <c r="L81" s="23"/>
      <c r="M81" s="23"/>
      <c r="N81" s="55"/>
    </row>
    <row r="82" spans="1:14" outlineLevel="1" x14ac:dyDescent="0.25">
      <c r="A82" s="25" t="s">
        <v>128</v>
      </c>
      <c r="B82" s="60" t="s">
        <v>129</v>
      </c>
      <c r="C82" s="150">
        <v>0.89761610000000003</v>
      </c>
      <c r="D82" s="150" t="str">
        <f>IF($D$66="ND2","ND2","")</f>
        <v/>
      </c>
      <c r="E82" s="42"/>
      <c r="F82" s="157">
        <f>IF($C$77=0,"",IF(C82="","",C82/$C$77))</f>
        <v>3.2457338087224112E-4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3.4350999999999998</v>
      </c>
      <c r="D89" s="152">
        <v>3.4350999999999998</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c r="D95" s="148" t="str">
        <f t="shared" si="3"/>
        <v/>
      </c>
      <c r="E95" s="21"/>
      <c r="F95" s="157" t="str">
        <f t="shared" si="4"/>
        <v/>
      </c>
      <c r="G95" s="157" t="str">
        <f t="shared" si="5"/>
        <v/>
      </c>
      <c r="H95" s="23"/>
      <c r="L95" s="23"/>
      <c r="M95" s="23"/>
      <c r="N95" s="55"/>
    </row>
    <row r="96" spans="1:14" x14ac:dyDescent="0.25">
      <c r="A96" s="25" t="s">
        <v>143</v>
      </c>
      <c r="B96" s="138" t="s">
        <v>1641</v>
      </c>
      <c r="C96" s="148">
        <v>500</v>
      </c>
      <c r="D96" s="148" t="str">
        <f t="shared" si="3"/>
        <v/>
      </c>
      <c r="E96" s="21"/>
      <c r="F96" s="157">
        <f t="shared" si="4"/>
        <v>0.22222222222222221</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v>750</v>
      </c>
      <c r="D103" s="150" t="str">
        <f>IF($D$89="ND2","ND2","")</f>
        <v/>
      </c>
      <c r="E103" s="42"/>
      <c r="F103" s="157">
        <f>IF($C$100=0,"",IF(C103="","",IF(C103="","",C103/$C$100)))</f>
        <v>0.33333333333333331</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2765.5259269500002</v>
      </c>
      <c r="D112" s="148">
        <v>2765.5259269500002</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2765.5259269500002</v>
      </c>
      <c r="D129" s="148">
        <f>SUM(D112:D128)</f>
        <v>2765.5259269500002</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9.8482147300000005</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9.8482147300000005</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9.8482147300000005</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9.8482147300000005</v>
      </c>
      <c r="E207" s="53"/>
      <c r="F207" s="157">
        <f>SUM(F193:F196)</f>
        <v>1</v>
      </c>
      <c r="G207" s="53"/>
      <c r="H207" s="23"/>
      <c r="L207" s="23"/>
      <c r="M207" s="23"/>
      <c r="N207" s="55"/>
    </row>
    <row r="208" spans="1:14" x14ac:dyDescent="0.25">
      <c r="A208" s="25" t="s">
        <v>281</v>
      </c>
      <c r="B208" s="59" t="s">
        <v>98</v>
      </c>
      <c r="C208" s="150">
        <f>SUM(C193:C206)</f>
        <v>9.8482147300000005</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184" zoomScale="60" zoomScaleNormal="80" workbookViewId="0"/>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2765.5259269500002</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2765.5259269500002</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16662</v>
      </c>
      <c r="D28" s="108" t="str">
        <f>IF(C28="","","ND2")</f>
        <v>ND2</v>
      </c>
      <c r="F28" s="169">
        <f>IF(C28=0,"",IF(C28="","",C28))</f>
        <v>16662</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2.5000000000000001E-3</v>
      </c>
      <c r="D36" s="140" t="str">
        <f>IF(C36="","","ND2")</f>
        <v>ND2</v>
      </c>
      <c r="E36" s="168"/>
      <c r="F36" s="140">
        <f>IF(C36=0,"",C36)</f>
        <v>2.5000000000000001E-3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4.091036E-2</v>
      </c>
      <c r="D99" s="140" t="str">
        <f t="shared" ref="D99:D111" si="1">IF(C99="","","ND2")</f>
        <v>ND2</v>
      </c>
      <c r="E99" s="140"/>
      <c r="F99" s="140">
        <f t="shared" ref="F99:F111" si="2">IF(C99="","",C99)</f>
        <v>4.091036E-2</v>
      </c>
      <c r="G99" s="108"/>
    </row>
    <row r="100" spans="1:7" x14ac:dyDescent="0.25">
      <c r="A100" s="108" t="s">
        <v>593</v>
      </c>
      <c r="B100" s="127" t="s">
        <v>1715</v>
      </c>
      <c r="C100" s="140">
        <v>4.3358760000000003E-2</v>
      </c>
      <c r="D100" s="140" t="str">
        <f t="shared" si="1"/>
        <v>ND2</v>
      </c>
      <c r="E100" s="140"/>
      <c r="F100" s="140">
        <f t="shared" si="2"/>
        <v>4.3358760000000003E-2</v>
      </c>
      <c r="G100" s="108"/>
    </row>
    <row r="101" spans="1:7" x14ac:dyDescent="0.25">
      <c r="A101" s="108" t="s">
        <v>594</v>
      </c>
      <c r="B101" s="127" t="s">
        <v>1716</v>
      </c>
      <c r="C101" s="140">
        <v>3.7526810000000001E-2</v>
      </c>
      <c r="D101" s="140" t="str">
        <f t="shared" si="1"/>
        <v>ND2</v>
      </c>
      <c r="E101" s="140"/>
      <c r="F101" s="140">
        <f t="shared" si="2"/>
        <v>3.7526810000000001E-2</v>
      </c>
      <c r="G101" s="108"/>
    </row>
    <row r="102" spans="1:7" x14ac:dyDescent="0.25">
      <c r="A102" s="108" t="s">
        <v>595</v>
      </c>
      <c r="B102" s="127" t="s">
        <v>1717</v>
      </c>
      <c r="C102" s="140">
        <v>8.4896669999999994E-2</v>
      </c>
      <c r="D102" s="140" t="str">
        <f t="shared" si="1"/>
        <v>ND2</v>
      </c>
      <c r="E102" s="140"/>
      <c r="F102" s="140">
        <f t="shared" si="2"/>
        <v>8.4896669999999994E-2</v>
      </c>
      <c r="G102" s="108"/>
    </row>
    <row r="103" spans="1:7" x14ac:dyDescent="0.25">
      <c r="A103" s="108" t="s">
        <v>596</v>
      </c>
      <c r="B103" s="127" t="s">
        <v>1718</v>
      </c>
      <c r="C103" s="140">
        <v>0.12873174000000001</v>
      </c>
      <c r="D103" s="140" t="str">
        <f t="shared" si="1"/>
        <v>ND2</v>
      </c>
      <c r="E103" s="140"/>
      <c r="F103" s="140">
        <f t="shared" si="2"/>
        <v>0.12873174000000001</v>
      </c>
      <c r="G103" s="108"/>
    </row>
    <row r="104" spans="1:7" x14ac:dyDescent="0.25">
      <c r="A104" s="108" t="s">
        <v>597</v>
      </c>
      <c r="B104" s="127" t="s">
        <v>1719</v>
      </c>
      <c r="C104" s="140">
        <v>0.12898118</v>
      </c>
      <c r="D104" s="140" t="str">
        <f t="shared" si="1"/>
        <v>ND2</v>
      </c>
      <c r="E104" s="140"/>
      <c r="F104" s="140">
        <f t="shared" si="2"/>
        <v>0.12898118</v>
      </c>
      <c r="G104" s="108"/>
    </row>
    <row r="105" spans="1:7" x14ac:dyDescent="0.25">
      <c r="A105" s="108" t="s">
        <v>598</v>
      </c>
      <c r="B105" s="127" t="s">
        <v>1720</v>
      </c>
      <c r="C105" s="140">
        <v>0.20125013</v>
      </c>
      <c r="D105" s="140" t="str">
        <f t="shared" si="1"/>
        <v>ND2</v>
      </c>
      <c r="E105" s="140"/>
      <c r="F105" s="140">
        <f t="shared" si="2"/>
        <v>0.20125013</v>
      </c>
      <c r="G105" s="108"/>
    </row>
    <row r="106" spans="1:7" x14ac:dyDescent="0.25">
      <c r="A106" s="108" t="s">
        <v>599</v>
      </c>
      <c r="B106" s="127" t="s">
        <v>1721</v>
      </c>
      <c r="C106" s="140">
        <v>2.8933360000000002E-2</v>
      </c>
      <c r="D106" s="140" t="str">
        <f t="shared" si="1"/>
        <v>ND2</v>
      </c>
      <c r="E106" s="140"/>
      <c r="F106" s="140">
        <f t="shared" si="2"/>
        <v>2.8933360000000002E-2</v>
      </c>
      <c r="G106" s="108"/>
    </row>
    <row r="107" spans="1:7" x14ac:dyDescent="0.25">
      <c r="A107" s="108" t="s">
        <v>600</v>
      </c>
      <c r="B107" s="127" t="s">
        <v>1722</v>
      </c>
      <c r="C107" s="140">
        <v>0.14384234000000001</v>
      </c>
      <c r="D107" s="140" t="str">
        <f t="shared" si="1"/>
        <v>ND2</v>
      </c>
      <c r="E107" s="140"/>
      <c r="F107" s="140">
        <f t="shared" si="2"/>
        <v>0.14384234000000001</v>
      </c>
      <c r="G107" s="108"/>
    </row>
    <row r="108" spans="1:7" x14ac:dyDescent="0.25">
      <c r="A108" s="108" t="s">
        <v>601</v>
      </c>
      <c r="B108" s="127" t="s">
        <v>1723</v>
      </c>
      <c r="C108" s="140">
        <v>8.1237630000000005E-2</v>
      </c>
      <c r="D108" s="140" t="str">
        <f t="shared" si="1"/>
        <v>ND2</v>
      </c>
      <c r="E108" s="140"/>
      <c r="F108" s="140">
        <f t="shared" si="2"/>
        <v>8.1237630000000005E-2</v>
      </c>
      <c r="G108" s="108"/>
    </row>
    <row r="109" spans="1:7" x14ac:dyDescent="0.25">
      <c r="A109" s="108" t="s">
        <v>602</v>
      </c>
      <c r="B109" s="127" t="s">
        <v>1724</v>
      </c>
      <c r="C109" s="140">
        <v>5.9399149999999998E-2</v>
      </c>
      <c r="D109" s="140" t="str">
        <f t="shared" si="1"/>
        <v>ND2</v>
      </c>
      <c r="E109" s="140"/>
      <c r="F109" s="140">
        <f t="shared" si="2"/>
        <v>5.9399149999999998E-2</v>
      </c>
      <c r="G109" s="108"/>
    </row>
    <row r="110" spans="1:7" x14ac:dyDescent="0.25">
      <c r="A110" s="108" t="s">
        <v>603</v>
      </c>
      <c r="B110" s="127" t="s">
        <v>1725</v>
      </c>
      <c r="C110" s="140">
        <v>2.093188E-2</v>
      </c>
      <c r="D110" s="140" t="str">
        <f t="shared" si="1"/>
        <v>ND2</v>
      </c>
      <c r="E110" s="140"/>
      <c r="F110" s="140">
        <f t="shared" si="2"/>
        <v>2.093188E-2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0.95811656000000001</v>
      </c>
      <c r="D150" s="140" t="str">
        <f>IF(C150="","","ND2")</f>
        <v>ND2</v>
      </c>
      <c r="E150" s="141"/>
      <c r="F150" s="140">
        <f>IF(C150="","",C150)</f>
        <v>0.95811656000000001</v>
      </c>
    </row>
    <row r="151" spans="1:7" x14ac:dyDescent="0.25">
      <c r="A151" s="108" t="s">
        <v>626</v>
      </c>
      <c r="B151" s="108" t="s">
        <v>1728</v>
      </c>
      <c r="C151" s="140">
        <v>4.1883440000000001E-2</v>
      </c>
      <c r="D151" s="140" t="str">
        <f>IF(C151="","","ND2")</f>
        <v>ND2</v>
      </c>
      <c r="E151" s="141"/>
      <c r="F151" s="140">
        <f>IF(C151="","",C151)</f>
        <v>4.1883440000000001E-2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0.34282780000000002</v>
      </c>
      <c r="D160" s="140" t="str">
        <f>IF(C160="","","ND2")</f>
        <v>ND2</v>
      </c>
      <c r="E160" s="141"/>
      <c r="F160" s="140">
        <f>IF(C160="","",C160)</f>
        <v>0.34282780000000002</v>
      </c>
    </row>
    <row r="161" spans="1:7" x14ac:dyDescent="0.25">
      <c r="A161" s="108" t="s">
        <v>638</v>
      </c>
      <c r="B161" s="108" t="s">
        <v>639</v>
      </c>
      <c r="C161" s="140">
        <v>0.65717219999999998</v>
      </c>
      <c r="D161" s="140" t="str">
        <f>IF(C161="","","ND2")</f>
        <v>ND2</v>
      </c>
      <c r="E161" s="141"/>
      <c r="F161" s="140">
        <f>IF(C161="","",C161)</f>
        <v>0.65717219999999998</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6.9062699999999999E-3</v>
      </c>
      <c r="D170" s="140" t="str">
        <f>IF(C170="","","ND2")</f>
        <v>ND2</v>
      </c>
      <c r="E170" s="141"/>
      <c r="F170" s="140">
        <f>IF(C170="","",C170)</f>
        <v>6.9062699999999999E-3</v>
      </c>
    </row>
    <row r="171" spans="1:7" x14ac:dyDescent="0.25">
      <c r="A171" s="108" t="s">
        <v>650</v>
      </c>
      <c r="B171" s="128" t="s">
        <v>1731</v>
      </c>
      <c r="C171" s="140">
        <v>4.0270000000000002E-3</v>
      </c>
      <c r="D171" s="140" t="str">
        <f>IF(C171="","","ND2")</f>
        <v>ND2</v>
      </c>
      <c r="E171" s="141"/>
      <c r="F171" s="140">
        <f>IF(C171="","",C171)</f>
        <v>4.0270000000000002E-3</v>
      </c>
    </row>
    <row r="172" spans="1:7" x14ac:dyDescent="0.25">
      <c r="A172" s="108" t="s">
        <v>652</v>
      </c>
      <c r="B172" s="128" t="s">
        <v>1732</v>
      </c>
      <c r="C172" s="140">
        <v>8.4113460000000001E-2</v>
      </c>
      <c r="D172" s="140" t="str">
        <f>IF(C172="","","ND2")</f>
        <v>ND2</v>
      </c>
      <c r="E172" s="140"/>
      <c r="F172" s="140">
        <f>IF(C172="","",C172)</f>
        <v>8.4113460000000001E-2</v>
      </c>
    </row>
    <row r="173" spans="1:7" x14ac:dyDescent="0.25">
      <c r="A173" s="108" t="s">
        <v>654</v>
      </c>
      <c r="B173" s="128" t="s">
        <v>1733</v>
      </c>
      <c r="C173" s="140">
        <v>0.35045715999999999</v>
      </c>
      <c r="D173" s="140" t="str">
        <f>IF(C173="","","ND2")</f>
        <v>ND2</v>
      </c>
      <c r="E173" s="140"/>
      <c r="F173" s="140">
        <f>IF(C173="","",C173)</f>
        <v>0.35045715999999999</v>
      </c>
    </row>
    <row r="174" spans="1:7" x14ac:dyDescent="0.25">
      <c r="A174" s="108" t="s">
        <v>656</v>
      </c>
      <c r="B174" s="128" t="s">
        <v>1734</v>
      </c>
      <c r="C174" s="140">
        <v>0.55449610999999999</v>
      </c>
      <c r="D174" s="140" t="str">
        <f>IF(C174="","","ND2")</f>
        <v>ND2</v>
      </c>
      <c r="E174" s="140"/>
      <c r="F174" s="140">
        <f>IF(C174="","",C174)</f>
        <v>0.55449610999999999</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8.2120000000000007E-5</v>
      </c>
      <c r="D180" s="140" t="str">
        <f>IF(C180="","","ND2")</f>
        <v>ND2</v>
      </c>
      <c r="E180" s="141"/>
      <c r="F180" s="140">
        <f>IF(C180="","",C180)</f>
        <v>8.2120000000000007E-5</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165.97802946525027</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2.1366985999999999</v>
      </c>
      <c r="D190" s="169">
        <v>137</v>
      </c>
      <c r="E190" s="133"/>
      <c r="F190" s="165">
        <f t="shared" ref="F190:F213" si="3">IF($C$214=0,"",IF(C190="[for completion]","",IF(C190="","",C190/$C$214)))</f>
        <v>7.726192617389376E-4</v>
      </c>
      <c r="G190" s="165">
        <f t="shared" ref="G190:G213" si="4">IF($D$214=0,"",IF(D190="[for completion]","",IF(D190="","",D190/$D$214)))</f>
        <v>8.2223022446284953E-3</v>
      </c>
    </row>
    <row r="191" spans="1:7" x14ac:dyDescent="0.25">
      <c r="A191" s="108" t="s">
        <v>677</v>
      </c>
      <c r="B191" s="127" t="s">
        <v>1736</v>
      </c>
      <c r="C191" s="166">
        <v>15.80294518</v>
      </c>
      <c r="D191" s="169">
        <v>400</v>
      </c>
      <c r="E191" s="133"/>
      <c r="F191" s="165">
        <f t="shared" si="3"/>
        <v>5.7142639763383112E-3</v>
      </c>
      <c r="G191" s="165">
        <f t="shared" si="4"/>
        <v>2.4006721882126995E-2</v>
      </c>
    </row>
    <row r="192" spans="1:7" x14ac:dyDescent="0.25">
      <c r="A192" s="108" t="s">
        <v>678</v>
      </c>
      <c r="B192" s="127" t="s">
        <v>1737</v>
      </c>
      <c r="C192" s="166">
        <v>42.84218791</v>
      </c>
      <c r="D192" s="169">
        <v>663</v>
      </c>
      <c r="E192" s="133"/>
      <c r="F192" s="165">
        <f t="shared" si="3"/>
        <v>1.5491515553155246E-2</v>
      </c>
      <c r="G192" s="165">
        <f t="shared" si="4"/>
        <v>3.9791141519625498E-2</v>
      </c>
    </row>
    <row r="193" spans="1:7" x14ac:dyDescent="0.25">
      <c r="A193" s="108" t="s">
        <v>679</v>
      </c>
      <c r="B193" s="127" t="s">
        <v>1738</v>
      </c>
      <c r="C193" s="166">
        <v>113.58254496000001</v>
      </c>
      <c r="D193" s="169">
        <v>1277</v>
      </c>
      <c r="E193" s="133"/>
      <c r="F193" s="165">
        <f t="shared" si="3"/>
        <v>4.1070866070406421E-2</v>
      </c>
      <c r="G193" s="165">
        <f t="shared" si="4"/>
        <v>7.6641459608690427E-2</v>
      </c>
    </row>
    <row r="194" spans="1:7" x14ac:dyDescent="0.25">
      <c r="A194" s="108" t="s">
        <v>680</v>
      </c>
      <c r="B194" s="127" t="s">
        <v>1739</v>
      </c>
      <c r="C194" s="166">
        <v>600.89297962000001</v>
      </c>
      <c r="D194" s="169">
        <v>4727</v>
      </c>
      <c r="E194" s="133"/>
      <c r="F194" s="165">
        <f t="shared" si="3"/>
        <v>0.21727982144890015</v>
      </c>
      <c r="G194" s="165">
        <f t="shared" si="4"/>
        <v>0.28369943584203577</v>
      </c>
    </row>
    <row r="195" spans="1:7" x14ac:dyDescent="0.25">
      <c r="A195" s="108" t="s">
        <v>681</v>
      </c>
      <c r="B195" s="127" t="s">
        <v>1740</v>
      </c>
      <c r="C195" s="166">
        <v>873.25628552000001</v>
      </c>
      <c r="D195" s="169">
        <v>5027</v>
      </c>
      <c r="E195" s="133"/>
      <c r="F195" s="165">
        <f t="shared" si="3"/>
        <v>0.31576499681674775</v>
      </c>
      <c r="G195" s="165">
        <f t="shared" si="4"/>
        <v>0.30170447725363103</v>
      </c>
    </row>
    <row r="196" spans="1:7" x14ac:dyDescent="0.25">
      <c r="A196" s="108" t="s">
        <v>682</v>
      </c>
      <c r="B196" s="127" t="s">
        <v>1741</v>
      </c>
      <c r="C196" s="166">
        <v>659.12128872999995</v>
      </c>
      <c r="D196" s="169">
        <v>3002</v>
      </c>
      <c r="E196" s="133"/>
      <c r="F196" s="165">
        <f t="shared" si="3"/>
        <v>0.23833487956372965</v>
      </c>
      <c r="G196" s="165">
        <f t="shared" si="4"/>
        <v>0.18017044772536311</v>
      </c>
    </row>
    <row r="197" spans="1:7" x14ac:dyDescent="0.25">
      <c r="A197" s="108" t="s">
        <v>683</v>
      </c>
      <c r="B197" s="127" t="s">
        <v>1742</v>
      </c>
      <c r="C197" s="166">
        <v>215.84126946000001</v>
      </c>
      <c r="D197" s="169">
        <v>797</v>
      </c>
      <c r="E197" s="133"/>
      <c r="F197" s="165">
        <f t="shared" si="3"/>
        <v>7.8047096704692148E-2</v>
      </c>
      <c r="G197" s="165">
        <f t="shared" si="4"/>
        <v>4.7833393350138038E-2</v>
      </c>
    </row>
    <row r="198" spans="1:7" x14ac:dyDescent="0.25">
      <c r="A198" s="108" t="s">
        <v>684</v>
      </c>
      <c r="B198" s="127" t="s">
        <v>1743</v>
      </c>
      <c r="C198" s="166">
        <v>94.560387939999998</v>
      </c>
      <c r="D198" s="169">
        <v>294</v>
      </c>
      <c r="E198" s="133"/>
      <c r="F198" s="165">
        <f t="shared" si="3"/>
        <v>3.4192551593355443E-2</v>
      </c>
      <c r="G198" s="165">
        <f t="shared" si="4"/>
        <v>1.7644940583363342E-2</v>
      </c>
    </row>
    <row r="199" spans="1:7" x14ac:dyDescent="0.25">
      <c r="A199" s="108" t="s">
        <v>685</v>
      </c>
      <c r="B199" s="127" t="s">
        <v>1744</v>
      </c>
      <c r="C199" s="166">
        <v>56.815361539999998</v>
      </c>
      <c r="D199" s="169">
        <v>153</v>
      </c>
      <c r="E199" s="127"/>
      <c r="F199" s="165">
        <f t="shared" si="3"/>
        <v>2.0544143515826532E-2</v>
      </c>
      <c r="G199" s="165">
        <f t="shared" si="4"/>
        <v>9.1825711199135761E-3</v>
      </c>
    </row>
    <row r="200" spans="1:7" x14ac:dyDescent="0.25">
      <c r="A200" s="108" t="s">
        <v>686</v>
      </c>
      <c r="B200" s="127" t="s">
        <v>1745</v>
      </c>
      <c r="C200" s="166">
        <v>29.8790066</v>
      </c>
      <c r="D200" s="169">
        <v>71</v>
      </c>
      <c r="E200" s="127"/>
      <c r="F200" s="165">
        <f t="shared" si="3"/>
        <v>1.0804095636504299E-2</v>
      </c>
      <c r="G200" s="165">
        <f t="shared" si="4"/>
        <v>4.2611931340775415E-3</v>
      </c>
    </row>
    <row r="201" spans="1:7" x14ac:dyDescent="0.25">
      <c r="A201" s="108" t="s">
        <v>687</v>
      </c>
      <c r="B201" s="127" t="s">
        <v>1746</v>
      </c>
      <c r="C201" s="166">
        <v>22.686048190000001</v>
      </c>
      <c r="D201" s="169">
        <v>48</v>
      </c>
      <c r="E201" s="127"/>
      <c r="F201" s="165">
        <f t="shared" si="3"/>
        <v>8.2031587442102337E-3</v>
      </c>
      <c r="G201" s="165">
        <f t="shared" si="4"/>
        <v>2.8808066258552397E-3</v>
      </c>
    </row>
    <row r="202" spans="1:7" x14ac:dyDescent="0.25">
      <c r="A202" s="108" t="s">
        <v>688</v>
      </c>
      <c r="B202" s="127" t="s">
        <v>1747</v>
      </c>
      <c r="C202" s="166">
        <v>15.21541234</v>
      </c>
      <c r="D202" s="169">
        <v>29</v>
      </c>
      <c r="E202" s="127"/>
      <c r="F202" s="165">
        <f t="shared" si="3"/>
        <v>5.5018151128962793E-3</v>
      </c>
      <c r="G202" s="165">
        <f t="shared" si="4"/>
        <v>1.7404873364542071E-3</v>
      </c>
    </row>
    <row r="203" spans="1:7" x14ac:dyDescent="0.25">
      <c r="A203" s="108" t="s">
        <v>689</v>
      </c>
      <c r="B203" s="127" t="s">
        <v>1748</v>
      </c>
      <c r="C203" s="166">
        <v>11.36045556</v>
      </c>
      <c r="D203" s="169">
        <v>20</v>
      </c>
      <c r="E203" s="127"/>
      <c r="F203" s="165">
        <f t="shared" si="3"/>
        <v>4.1078825005011043E-3</v>
      </c>
      <c r="G203" s="165">
        <f t="shared" si="4"/>
        <v>1.2003360941063499E-3</v>
      </c>
    </row>
    <row r="204" spans="1:7" x14ac:dyDescent="0.25">
      <c r="A204" s="108" t="s">
        <v>690</v>
      </c>
      <c r="B204" s="127" t="s">
        <v>1749</v>
      </c>
      <c r="C204" s="166">
        <v>5.0196399100000004</v>
      </c>
      <c r="D204" s="169">
        <v>8</v>
      </c>
      <c r="E204" s="127"/>
      <c r="F204" s="165">
        <f t="shared" si="3"/>
        <v>1.8150760624168086E-3</v>
      </c>
      <c r="G204" s="165">
        <f t="shared" si="4"/>
        <v>4.8013443764253989E-4</v>
      </c>
    </row>
    <row r="205" spans="1:7" x14ac:dyDescent="0.25">
      <c r="A205" s="108" t="s">
        <v>691</v>
      </c>
      <c r="B205" s="127" t="s">
        <v>1750</v>
      </c>
      <c r="C205" s="166">
        <v>2.0561147499999999</v>
      </c>
      <c r="D205" s="169">
        <v>3</v>
      </c>
      <c r="F205" s="165">
        <f t="shared" si="3"/>
        <v>7.4348055462550506E-4</v>
      </c>
      <c r="G205" s="165">
        <f t="shared" si="4"/>
        <v>1.8005041411595248E-4</v>
      </c>
    </row>
    <row r="206" spans="1:7" x14ac:dyDescent="0.25">
      <c r="A206" s="108" t="s">
        <v>692</v>
      </c>
      <c r="B206" s="127" t="s">
        <v>1751</v>
      </c>
      <c r="C206" s="166">
        <v>2.9240833500000001</v>
      </c>
      <c r="D206" s="169">
        <v>4</v>
      </c>
      <c r="E206" s="122"/>
      <c r="F206" s="165">
        <f t="shared" si="3"/>
        <v>1.0573335514611746E-3</v>
      </c>
      <c r="G206" s="165">
        <f t="shared" si="4"/>
        <v>2.4006721882126995E-4</v>
      </c>
    </row>
    <row r="207" spans="1:7" x14ac:dyDescent="0.25">
      <c r="A207" s="108" t="s">
        <v>693</v>
      </c>
      <c r="B207" s="127" t="s">
        <v>1752</v>
      </c>
      <c r="C207" s="166">
        <v>1.53321679</v>
      </c>
      <c r="D207" s="169">
        <v>2</v>
      </c>
      <c r="E207" s="122"/>
      <c r="F207" s="165">
        <f t="shared" si="3"/>
        <v>5.5440333249413083E-4</v>
      </c>
      <c r="G207" s="165">
        <f t="shared" si="4"/>
        <v>1.2003360941063497E-4</v>
      </c>
    </row>
    <row r="208" spans="1:7" x14ac:dyDescent="0.25">
      <c r="A208" s="108" t="s">
        <v>694</v>
      </c>
      <c r="B208" s="127" t="s">
        <v>1753</v>
      </c>
      <c r="C208" s="166">
        <v>0</v>
      </c>
      <c r="D208" s="169">
        <v>0</v>
      </c>
      <c r="E208" s="122"/>
      <c r="F208" s="165">
        <f t="shared" si="3"/>
        <v>0</v>
      </c>
      <c r="G208" s="165">
        <f t="shared" si="4"/>
        <v>0</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2765.5259269499998</v>
      </c>
      <c r="D214" s="170">
        <f>SUM(D190:D213)</f>
        <v>16662</v>
      </c>
      <c r="E214" s="122"/>
      <c r="F214" s="171">
        <f>SUM(F190:F213)</f>
        <v>1.0000000000000002</v>
      </c>
      <c r="G214" s="171">
        <f>SUM(G190:G213)</f>
        <v>0.99999999999999989</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0.76099649000000003</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132.29663754000001</v>
      </c>
      <c r="D219" s="169">
        <v>1670</v>
      </c>
      <c r="F219" s="165">
        <f t="shared" ref="F219:F226" si="5">IF($C$227=0,"",IF(C219="[for completion]","",C219/$C$227))</f>
        <v>4.7837786024991363E-2</v>
      </c>
      <c r="G219" s="165">
        <f t="shared" ref="G219:G226" si="6">IF($D$227=0,"",IF(D219="[for completion]","",D219/$D$227))</f>
        <v>0.1002280638578802</v>
      </c>
    </row>
    <row r="220" spans="1:7" x14ac:dyDescent="0.25">
      <c r="A220" s="108" t="s">
        <v>707</v>
      </c>
      <c r="B220" s="108" t="s">
        <v>1759</v>
      </c>
      <c r="C220" s="166">
        <v>163.55946951000001</v>
      </c>
      <c r="D220" s="169">
        <v>1219</v>
      </c>
      <c r="F220" s="165">
        <f t="shared" si="5"/>
        <v>5.9142265822249553E-2</v>
      </c>
      <c r="G220" s="165">
        <f t="shared" si="6"/>
        <v>7.3160484935782019E-2</v>
      </c>
    </row>
    <row r="221" spans="1:7" x14ac:dyDescent="0.25">
      <c r="A221" s="108" t="s">
        <v>709</v>
      </c>
      <c r="B221" s="108" t="s">
        <v>1760</v>
      </c>
      <c r="C221" s="166">
        <v>241.31405501</v>
      </c>
      <c r="D221" s="169">
        <v>1495</v>
      </c>
      <c r="F221" s="165">
        <f t="shared" si="5"/>
        <v>8.7257925394370342E-2</v>
      </c>
      <c r="G221" s="165">
        <f t="shared" si="6"/>
        <v>8.9725123034449641E-2</v>
      </c>
    </row>
    <row r="222" spans="1:7" x14ac:dyDescent="0.25">
      <c r="A222" s="108" t="s">
        <v>711</v>
      </c>
      <c r="B222" s="108" t="s">
        <v>1761</v>
      </c>
      <c r="C222" s="166">
        <v>361.15123218000002</v>
      </c>
      <c r="D222" s="169">
        <v>2003</v>
      </c>
      <c r="F222" s="165">
        <f t="shared" si="5"/>
        <v>0.13059043441270529</v>
      </c>
      <c r="G222" s="165">
        <f t="shared" si="6"/>
        <v>0.12021365982475093</v>
      </c>
    </row>
    <row r="223" spans="1:7" x14ac:dyDescent="0.25">
      <c r="A223" s="108" t="s">
        <v>713</v>
      </c>
      <c r="B223" s="108" t="s">
        <v>1762</v>
      </c>
      <c r="C223" s="166">
        <v>466.04518494000001</v>
      </c>
      <c r="D223" s="169">
        <v>2601</v>
      </c>
      <c r="F223" s="165">
        <f t="shared" si="5"/>
        <v>0.16851955007848529</v>
      </c>
      <c r="G223" s="165">
        <f t="shared" si="6"/>
        <v>0.1561037090385308</v>
      </c>
    </row>
    <row r="224" spans="1:7" x14ac:dyDescent="0.25">
      <c r="A224" s="108" t="s">
        <v>715</v>
      </c>
      <c r="B224" s="108" t="s">
        <v>1763</v>
      </c>
      <c r="C224" s="166">
        <v>551.79589579000003</v>
      </c>
      <c r="D224" s="169">
        <v>3095</v>
      </c>
      <c r="F224" s="165">
        <f t="shared" si="5"/>
        <v>0.19952656759163204</v>
      </c>
      <c r="G224" s="165">
        <f t="shared" si="6"/>
        <v>0.18575201056295762</v>
      </c>
    </row>
    <row r="225" spans="1:7" x14ac:dyDescent="0.25">
      <c r="A225" s="108" t="s">
        <v>717</v>
      </c>
      <c r="B225" s="108" t="s">
        <v>1764</v>
      </c>
      <c r="C225" s="166">
        <v>830.64972186</v>
      </c>
      <c r="D225" s="169">
        <v>4477</v>
      </c>
      <c r="F225" s="165">
        <f t="shared" si="5"/>
        <v>0.3003586817846593</v>
      </c>
      <c r="G225" s="165">
        <f t="shared" si="6"/>
        <v>0.26869523466570638</v>
      </c>
    </row>
    <row r="226" spans="1:7" x14ac:dyDescent="0.25">
      <c r="A226" s="108" t="s">
        <v>719</v>
      </c>
      <c r="B226" s="108" t="s">
        <v>1765</v>
      </c>
      <c r="C226" s="166">
        <v>18.713730120000001</v>
      </c>
      <c r="D226" s="169">
        <v>102</v>
      </c>
      <c r="F226" s="165">
        <f t="shared" si="5"/>
        <v>6.7667888909068033E-3</v>
      </c>
      <c r="G226" s="165">
        <f t="shared" si="6"/>
        <v>6.1217140799423838E-3</v>
      </c>
    </row>
    <row r="227" spans="1:7" x14ac:dyDescent="0.25">
      <c r="A227" s="108" t="s">
        <v>721</v>
      </c>
      <c r="B227" s="136" t="s">
        <v>98</v>
      </c>
      <c r="C227" s="166">
        <f>SUM(C219:C226)</f>
        <v>2765.5259269500002</v>
      </c>
      <c r="D227" s="169">
        <f>SUM(D219:D226)</f>
        <v>16662</v>
      </c>
      <c r="F227" s="140">
        <f>SUM(F219:F226)</f>
        <v>0.99999999999999989</v>
      </c>
      <c r="G227" s="140">
        <f>SUM(G219:G226)</f>
        <v>1</v>
      </c>
    </row>
    <row r="228" spans="1:7" outlineLevel="1" x14ac:dyDescent="0.25">
      <c r="A228" s="108" t="s">
        <v>722</v>
      </c>
      <c r="B228" s="123" t="s">
        <v>1766</v>
      </c>
      <c r="C228" s="166">
        <v>15.819996140000001</v>
      </c>
      <c r="D228" s="169">
        <v>86</v>
      </c>
      <c r="F228" s="165">
        <f t="shared" ref="F228:F233" si="7">IF($C$227=0,"",IF(C228="[for completion]","",C228/$C$227))</f>
        <v>5.7204295160766432E-3</v>
      </c>
      <c r="G228" s="165">
        <f t="shared" ref="G228:G233" si="8">IF($D$227=0,"",IF(D228="[for completion]","",D228/$D$227))</f>
        <v>5.1614452046573039E-3</v>
      </c>
    </row>
    <row r="229" spans="1:7" outlineLevel="1" x14ac:dyDescent="0.25">
      <c r="A229" s="108" t="s">
        <v>724</v>
      </c>
      <c r="B229" s="123" t="s">
        <v>1767</v>
      </c>
      <c r="C229" s="166">
        <v>2.8937339799999999</v>
      </c>
      <c r="D229" s="169">
        <v>16</v>
      </c>
      <c r="F229" s="165">
        <f t="shared" si="7"/>
        <v>1.0463593748301597E-3</v>
      </c>
      <c r="G229" s="165">
        <f t="shared" si="8"/>
        <v>9.6026887528507978E-4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0.59226093999999996</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336.30670253</v>
      </c>
      <c r="D241" s="169">
        <v>3158</v>
      </c>
      <c r="F241" s="165">
        <f t="shared" ref="F241:F248" si="9">IF($C$249=0,"",IF(C241="[Mark as ND1 if not relevant]","",C241/$C$249))</f>
        <v>0.12160677983623198</v>
      </c>
      <c r="G241" s="165">
        <f t="shared" ref="G241:G248" si="10">IF($D$249=0,"",IF(D241="[Mark as ND1 if not relevant]","",D241/$D$249))</f>
        <v>0.18953306925939262</v>
      </c>
    </row>
    <row r="242" spans="1:7" x14ac:dyDescent="0.25">
      <c r="A242" s="108" t="s">
        <v>740</v>
      </c>
      <c r="B242" s="108" t="s">
        <v>1773</v>
      </c>
      <c r="C242" s="166">
        <v>350.50516930999999</v>
      </c>
      <c r="D242" s="169">
        <v>2140</v>
      </c>
      <c r="F242" s="165">
        <f t="shared" si="9"/>
        <v>0.12674087264716397</v>
      </c>
      <c r="G242" s="165">
        <f t="shared" si="10"/>
        <v>0.12843596206937943</v>
      </c>
    </row>
    <row r="243" spans="1:7" x14ac:dyDescent="0.25">
      <c r="A243" s="108" t="s">
        <v>741</v>
      </c>
      <c r="B243" s="108" t="s">
        <v>1774</v>
      </c>
      <c r="C243" s="166">
        <v>549.25488694000001</v>
      </c>
      <c r="D243" s="169">
        <v>3116</v>
      </c>
      <c r="F243" s="165">
        <f t="shared" si="9"/>
        <v>0.19860775181585577</v>
      </c>
      <c r="G243" s="165">
        <f t="shared" si="10"/>
        <v>0.1870123634617693</v>
      </c>
    </row>
    <row r="244" spans="1:7" x14ac:dyDescent="0.25">
      <c r="A244" s="108" t="s">
        <v>742</v>
      </c>
      <c r="B244" s="108" t="s">
        <v>1775</v>
      </c>
      <c r="C244" s="166">
        <v>814.60561679</v>
      </c>
      <c r="D244" s="169">
        <v>4411</v>
      </c>
      <c r="F244" s="165">
        <f t="shared" si="9"/>
        <v>0.29455721562820408</v>
      </c>
      <c r="G244" s="165">
        <f t="shared" si="10"/>
        <v>0.26473412555515546</v>
      </c>
    </row>
    <row r="245" spans="1:7" x14ac:dyDescent="0.25">
      <c r="A245" s="108" t="s">
        <v>743</v>
      </c>
      <c r="B245" s="108" t="s">
        <v>1776</v>
      </c>
      <c r="C245" s="166">
        <v>617.36589064999998</v>
      </c>
      <c r="D245" s="169">
        <v>3307</v>
      </c>
      <c r="F245" s="165">
        <f t="shared" si="9"/>
        <v>0.22323634164257172</v>
      </c>
      <c r="G245" s="165">
        <f t="shared" si="10"/>
        <v>0.19847557316048495</v>
      </c>
    </row>
    <row r="246" spans="1:7" x14ac:dyDescent="0.25">
      <c r="A246" s="108" t="s">
        <v>744</v>
      </c>
      <c r="B246" s="108" t="s">
        <v>1777</v>
      </c>
      <c r="C246" s="166">
        <v>86.466935770000006</v>
      </c>
      <c r="D246" s="169">
        <v>467</v>
      </c>
      <c r="F246" s="165">
        <f t="shared" si="9"/>
        <v>3.1266000773083086E-2</v>
      </c>
      <c r="G246" s="165">
        <f t="shared" si="10"/>
        <v>2.8027847797383269E-2</v>
      </c>
    </row>
    <row r="247" spans="1:7" x14ac:dyDescent="0.25">
      <c r="A247" s="108" t="s">
        <v>745</v>
      </c>
      <c r="B247" s="108" t="s">
        <v>1778</v>
      </c>
      <c r="C247" s="166">
        <v>11.020724960000001</v>
      </c>
      <c r="D247" s="169">
        <v>63</v>
      </c>
      <c r="F247" s="165">
        <f t="shared" si="9"/>
        <v>3.985037656889504E-3</v>
      </c>
      <c r="G247" s="165">
        <f t="shared" si="10"/>
        <v>3.781058696435002E-3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2765.5259269499998</v>
      </c>
      <c r="D249" s="169">
        <f>SUM(D241:D248)</f>
        <v>16662</v>
      </c>
      <c r="F249" s="140">
        <f>SUM(F241:F248)</f>
        <v>1</v>
      </c>
      <c r="G249" s="140">
        <f>SUM(G241:G248)</f>
        <v>1.0000000000000002</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0.30893610999999999</v>
      </c>
      <c r="E277" s="103"/>
      <c r="F277" s="103"/>
    </row>
    <row r="278" spans="1:7" x14ac:dyDescent="0.25">
      <c r="A278" s="108" t="s">
        <v>779</v>
      </c>
      <c r="B278" s="108" t="s">
        <v>780</v>
      </c>
      <c r="C278" s="140">
        <v>0.69106389000000001</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22" zoomScale="60" zoomScaleNormal="80" workbookViewId="0">
      <selection activeCell="C6" sqref="C6: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A19" zoomScale="60" zoomScaleNormal="80" workbookViewId="0">
      <selection activeCell="E19" sqref="E1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68.655199999999994</v>
      </c>
      <c r="H75" s="23"/>
    </row>
    <row r="76" spans="1:14" x14ac:dyDescent="0.25">
      <c r="A76" s="25" t="s">
        <v>1583</v>
      </c>
      <c r="B76" s="25" t="s">
        <v>1611</v>
      </c>
      <c r="C76" s="148">
        <v>309.0412</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9.4519999999999999E-4</v>
      </c>
      <c r="D82" s="108" t="str">
        <f t="shared" ref="D82:D87" si="0">IF(C82="","","ND2")</f>
        <v>ND2</v>
      </c>
      <c r="E82" s="108" t="str">
        <f t="shared" ref="E82:E87" si="1">IF(C82="","","ND2")</f>
        <v>ND2</v>
      </c>
      <c r="F82" s="108" t="str">
        <f t="shared" ref="F82:F87" si="2">IF(C82="","","ND2")</f>
        <v>ND2</v>
      </c>
      <c r="G82" s="168">
        <f t="shared" ref="G82:G87" si="3">IF(C82="","",C82)</f>
        <v>9.4519999999999999E-4</v>
      </c>
      <c r="H82" s="23"/>
    </row>
    <row r="83" spans="1:8" x14ac:dyDescent="0.25">
      <c r="A83" s="25" t="s">
        <v>1590</v>
      </c>
      <c r="B83" s="25" t="s">
        <v>1801</v>
      </c>
      <c r="C83" s="190">
        <v>2.6209999999999997E-4</v>
      </c>
      <c r="D83" s="25" t="str">
        <f t="shared" si="0"/>
        <v>ND2</v>
      </c>
      <c r="E83" s="25" t="str">
        <f t="shared" si="1"/>
        <v>ND2</v>
      </c>
      <c r="F83" s="25" t="str">
        <f t="shared" si="2"/>
        <v>ND2</v>
      </c>
      <c r="G83" s="190">
        <f t="shared" si="3"/>
        <v>2.6209999999999997E-4</v>
      </c>
      <c r="H83" s="23"/>
    </row>
    <row r="84" spans="1:8" x14ac:dyDescent="0.25">
      <c r="A84" s="25" t="s">
        <v>1591</v>
      </c>
      <c r="B84" s="25" t="s">
        <v>1802</v>
      </c>
      <c r="C84" s="190">
        <v>4.2030000000000002E-5</v>
      </c>
      <c r="D84" s="25" t="str">
        <f t="shared" si="0"/>
        <v>ND2</v>
      </c>
      <c r="E84" s="25" t="str">
        <f t="shared" si="1"/>
        <v>ND2</v>
      </c>
      <c r="F84" s="25" t="str">
        <f t="shared" si="2"/>
        <v>ND2</v>
      </c>
      <c r="G84" s="190">
        <f t="shared" si="3"/>
        <v>4.2030000000000002E-5</v>
      </c>
      <c r="H84" s="23"/>
    </row>
    <row r="85" spans="1:8" x14ac:dyDescent="0.25">
      <c r="A85" s="25" t="s">
        <v>1592</v>
      </c>
      <c r="B85" s="25" t="s">
        <v>1803</v>
      </c>
      <c r="C85" s="190">
        <v>8.2009999999999996E-5</v>
      </c>
      <c r="D85" s="25" t="str">
        <f t="shared" si="0"/>
        <v>ND2</v>
      </c>
      <c r="E85" s="25" t="str">
        <f t="shared" si="1"/>
        <v>ND2</v>
      </c>
      <c r="F85" s="25" t="str">
        <f t="shared" si="2"/>
        <v>ND2</v>
      </c>
      <c r="G85" s="190">
        <f t="shared" si="3"/>
        <v>8.2009999999999996E-5</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0.99866865999999999</v>
      </c>
      <c r="D87" s="25" t="str">
        <f t="shared" si="0"/>
        <v>ND2</v>
      </c>
      <c r="E87" s="25" t="str">
        <f t="shared" si="1"/>
        <v>ND2</v>
      </c>
      <c r="F87" s="25" t="str">
        <f t="shared" si="2"/>
        <v>ND2</v>
      </c>
      <c r="G87" s="190">
        <f t="shared" si="3"/>
        <v>0.99866865999999999</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89A885-F8F5-41EE-9C3C-95473EC46BD0}"/>
</file>

<file path=customXml/itemProps2.xml><?xml version="1.0" encoding="utf-8"?>
<ds:datastoreItem xmlns:ds="http://schemas.openxmlformats.org/officeDocument/2006/customXml" ds:itemID="{7451062C-CC0B-48FA-9F97-3902FBF84933}"/>
</file>

<file path=customXml/itemProps3.xml><?xml version="1.0" encoding="utf-8"?>
<ds:datastoreItem xmlns:ds="http://schemas.openxmlformats.org/officeDocument/2006/customXml" ds:itemID="{8D5A1757-2662-4C71-8ECF-EC3BFD7D6F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2020-05-14T09:51:04Z</dcterms:created>
  <dcterms:modified xsi:type="dcterms:W3CDTF">2020-05-14T09:56:15Z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