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7\Draft 2\"/>
    </mc:Choice>
  </mc:AlternateContent>
  <xr:revisionPtr revIDLastSave="0" documentId="13_ncr:1_{0FEC41CD-811F-46A9-9FBC-4751F88BACC4}" xr6:coauthVersionLast="44" xr6:coauthVersionMax="44" xr10:uidLastSave="{00000000-0000-0000-0000-000000000000}"/>
  <bookViews>
    <workbookView xWindow="-24120" yWindow="-120" windowWidth="24240" windowHeight="13140" tabRatio="766" firstSheet="1"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356" i="9"/>
  <c r="G354" i="9"/>
  <c r="G352" i="9"/>
  <c r="G350" i="9"/>
  <c r="D350" i="9"/>
  <c r="G355" i="9" s="1"/>
  <c r="C350" i="9"/>
  <c r="F356" i="9" s="1"/>
  <c r="G349" i="9"/>
  <c r="F349" i="9"/>
  <c r="G348" i="9"/>
  <c r="F348" i="9"/>
  <c r="G347" i="9"/>
  <c r="F347" i="9"/>
  <c r="G346" i="9"/>
  <c r="F346" i="9"/>
  <c r="G345" i="9"/>
  <c r="F345" i="9"/>
  <c r="G344" i="9"/>
  <c r="F344" i="9"/>
  <c r="G343" i="9"/>
  <c r="F343" i="9"/>
  <c r="G342" i="9"/>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G315" i="9"/>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F24" i="9"/>
  <c r="F20" i="9"/>
  <c r="F16"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300" i="8"/>
  <c r="D292" i="8"/>
  <c r="D300" i="8"/>
  <c r="D293" i="8"/>
  <c r="D290" i="8"/>
  <c r="C293" i="8"/>
  <c r="C290" i="8"/>
  <c r="F292" i="8"/>
  <c r="C292" i="8"/>
  <c r="F212" i="8" l="1"/>
  <c r="F193" i="8"/>
  <c r="F208" i="8" s="1"/>
  <c r="F195" i="8"/>
  <c r="F207" i="8" s="1"/>
  <c r="F197" i="8"/>
  <c r="F199" i="8"/>
  <c r="F201" i="8"/>
  <c r="F203" i="8"/>
  <c r="F205" i="8"/>
  <c r="F210" i="8"/>
  <c r="F214" i="8"/>
  <c r="G105" i="8"/>
  <c r="G103" i="8"/>
  <c r="G101" i="8"/>
  <c r="G98" i="8"/>
  <c r="G96" i="8"/>
  <c r="G94" i="8"/>
  <c r="G104" i="8"/>
  <c r="G102" i="8"/>
  <c r="G99" i="8"/>
  <c r="G97" i="8"/>
  <c r="G95" i="8"/>
  <c r="G93" i="8"/>
  <c r="F136" i="8"/>
  <c r="F135" i="8"/>
  <c r="F130" i="8"/>
  <c r="F131" i="8"/>
  <c r="F132" i="8"/>
  <c r="F133" i="8"/>
  <c r="F134" i="8"/>
  <c r="G250" i="9"/>
  <c r="G252" i="9"/>
  <c r="G254" i="9"/>
  <c r="G329" i="9"/>
  <c r="G331" i="9"/>
  <c r="G333" i="9"/>
  <c r="F59" i="8"/>
  <c r="F61" i="8"/>
  <c r="F79" i="8"/>
  <c r="F102" i="8"/>
  <c r="G130" i="8"/>
  <c r="G131" i="8"/>
  <c r="G132" i="8"/>
  <c r="G133" i="8"/>
  <c r="G134" i="8"/>
  <c r="G156" i="8"/>
  <c r="G158" i="8"/>
  <c r="G160" i="8"/>
  <c r="F25" i="9"/>
  <c r="F23" i="9"/>
  <c r="F21" i="9"/>
  <c r="F19" i="9"/>
  <c r="F17" i="9"/>
  <c r="F14" i="9"/>
  <c r="F12" i="9"/>
  <c r="F15" i="9" s="1"/>
  <c r="F18" i="9"/>
  <c r="F22" i="9"/>
  <c r="F26" i="9"/>
  <c r="G228" i="9"/>
  <c r="G230" i="9"/>
  <c r="G251" i="9"/>
  <c r="G253" i="9"/>
  <c r="G330" i="9"/>
  <c r="G332" i="9"/>
  <c r="G351" i="9"/>
  <c r="G353" i="9"/>
  <c r="F41" i="10"/>
  <c r="F39" i="10"/>
  <c r="G158" i="11"/>
  <c r="G160" i="11"/>
  <c r="F156" i="8"/>
  <c r="F157" i="8"/>
  <c r="F158" i="8"/>
  <c r="F159" i="8"/>
  <c r="F160" i="8"/>
  <c r="F161" i="8"/>
  <c r="F180" i="8"/>
  <c r="F182" i="8"/>
  <c r="F184"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G180" i="11"/>
  <c r="G181" i="11"/>
  <c r="G182" i="11"/>
  <c r="G183" i="11"/>
  <c r="G184" i="11"/>
  <c r="F42" i="10" l="1"/>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<sst xmlns="http://schemas.openxmlformats.org/spreadsheetml/2006/main" count="2472" uniqueCount="1814">
  <si>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</si>
  <si>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</si>
  <si>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</si>
  <si>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</si>
  <si>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</si>
  <si>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</si>
  <si>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</si>
  <si>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</si>
  <si>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</si>
  <si>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</si>
  <si>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</si>
  <si>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</si>
  <si>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</si>
  <si>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</si>
  <si>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</si>
  <si>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</si>
  <si>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</si>
  <si>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</si>
  <si>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</si>
  <si>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</si>
  <si>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</si>
  <si>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</si>
  <si>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</si>
  <si>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</si>
  <si>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</si>
  <si>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</si>
  <si>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</si>
  <si>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</si>
  <si>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</si>
  <si>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</si>
  <si>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</si>
  <si>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</si>
  <si>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</si>
  <si>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</si>
  <si>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</si>
  <si>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</si>
  <si>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</si>
  <si>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</si>
  <si>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</si>
  <si>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</si>
  <si>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</si>
  <si>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</si>
  <si>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</si>
  <si>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</si>
  <si>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</si>
  <si>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</si>
  <si>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</si>
  <si>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</si>
  <si>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</si>
  <si>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</si>
  <si>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</si>
  <si>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</si>
  <si>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</si>
  <si>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</si>
  <si>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</si>
  <si>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</si>
  <si>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</si>
  <si>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</si>
  <si>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</si>
  <si>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</si>
  <si>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</si>
  <si>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</si>
  <si>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</si>
  <si>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</si>
  <si>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</si>
  <si>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</si>
  <si>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</si>
  <si>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</si>
  <si>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</si>
  <si>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</si>
  <si>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</si>
  <si>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</si>
  <si>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</si>
  <si>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</si>
  <si>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</si>
  <si>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</si>
  <si>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</si>
  <si>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</si>
  <si>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</si>
  <si>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</si>
  <si>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</si>
  <si>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</si>
  <si>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</si>
  <si>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</si>
  <si>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</si>
  <si>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</si>
  <si>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</si>
  <si>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</si>
  <si>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</si>
  <si>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</si>
  <si>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</si>
  <si>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</si>
  <si>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</si>
  <si>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</si>
  <si>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</si>
  <si>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</si>
  <si>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</si>
  <si>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</si>
  <si>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</si>
  <si>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</si>
  <si>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</si>
  <si>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</si>
  <si>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</si>
  <si>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</si>
  <si>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</si>
  <si>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</si>
  <si>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</si>
  <si>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</si>
  <si>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</si>
  <si>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</si>
  <si>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</si>
  <si>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</si>
  <si>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</si>
  <si>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</si>
  <si>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</si>
  <si>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</si>
  <si>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</si>
  <si>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</si>
  <si>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</si>
  <si>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</si>
  <si>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</si>
  <si>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</si>
  <si>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</si>
  <si>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</si>
  <si>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</si>
  <si>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</si>
  <si>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</si>
  <si>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</si>
  <si>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</si>
  <si>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</si>
  <si>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</si>
  <si>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</si>
  <si>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</si>
  <si>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</si>
  <si>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</si>
  <si>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</si>
  <si>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</si>
  <si>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</si>
  <si>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</si>
  <si>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</si>
  <si>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</si>
  <si>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</si>
  <si>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</si>
  <si>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</si>
  <si>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</si>
  <si>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</si>
  <si>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</si>
  <si>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</si>
  <si>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</si>
  <si>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</si>
  <si>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</si>
  <si>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</si>
  <si>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</si>
  <si>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</si>
  <si>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</si>
  <si>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</si>
  <si>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</si>
  <si>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</si>
  <si>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</si>
  <si>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</si>
  <si>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</si>
  <si>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</si>
  <si>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</si>
  <si>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</si>
  <si>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</si>
  <si>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</si>
  <si>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</si>
  <si>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</si>
  <si>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</si>
  <si>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</si>
  <si>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</si>
  <si>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</si>
  <si>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</si>
  <si>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</si>
  <si>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</si>
  <si>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</si>
  <si>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</si>
  <si>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</si>
  <si>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</si>
  <si>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</si>
  <si>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</si>
  <si>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</si>
  <si>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</si>
  <si>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</si>
  <si>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</si>
  <si>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</si>
  <si>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</si>
  <si>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</si>
  <si>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</si>
  <si>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</si>
  <si>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</si>
  <si>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</si>
  <si>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</si>
  <si>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</si>
  <si>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</si>
  <si>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</si>
  <si>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</si>
  <si>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</si>
  <si>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</si>
  <si>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</si>
  <si>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</si>
  <si>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</si>
  <si>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</si>
  <si>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</si>
  <si>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</si>
  <si>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</si>
  <si>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</si>
  <si>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</si>
  <si>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</si>
  <si>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</si>
  <si>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</si>
  <si>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</si>
  <si>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</si>
  <si>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</si>
  <si>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</si>
  <si>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</si>
  <si>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</si>
  <si>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</si>
  <si>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</si>
  <si>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</si>
  <si>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</si>
  <si>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</si>
  <si>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</si>
  <si>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</si>
  <si>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</si>
  <si>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</si>
  <si>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</si>
  <si>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</si>
  <si>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</si>
  <si>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</si>
  <si>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</si>
  <si>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</si>
  <si>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</si>
  <si>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</si>
  <si>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</si>
  <si>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</si>
  <si>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</si>
  <si>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</si>
  <si>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</si>
  <si>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</si>
  <si>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</si>
  <si>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</si>
  <si>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</si>
  <si>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</si>
  <si>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</si>
  <si>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</si>
  <si>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</si>
  <si>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</si>
  <si>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</si>
  <si>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</si>
  <si>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</si>
  <si>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</si>
  <si>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</si>
  <si>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</si>
  <si>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</si>
  <si>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</si>
  <si>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</si>
  <si>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</si>
  <si>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</si>
  <si>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</si>
  <si>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</si>
  <si>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</si>
  <si>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</si>
  <si>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</si>
  <si>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</si>
  <si>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</si>
  <si>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</si>
  <si>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</si>
  <si>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</si>
  <si>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</si>
  <si>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</si>
  <si>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</si>
  <si>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</si>
  <si>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</si>
  <si>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</si>
  <si>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</si>
  <si>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</si>
  <si>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</si>
  <si>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</si>
  <si>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</si>
  <si>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</si>
  <si>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</si>
  <si>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</si>
  <si>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</si>
  <si>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</si>
  <si>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</si>
  <si>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</si>
  <si>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</si>
  <si>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</si>
  <si>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</si>
  <si>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</si>
  <si>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</si>
  <si>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</si>
  <si>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</si>
  <si>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</si>
  <si>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</si>
  <si>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</si>
  <si>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</si>
  <si>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</si>
  <si>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</si>
  <si>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</si>
  <si>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</si>
  <si>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</si>
  <si>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</si>
  <si>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</si>
  <si>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</si>
  <si>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</si>
  <si>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</si>
  <si>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</si>
  <si>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</si>
  <si>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</si>
  <si>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</si>
  <si>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</si>
  <si>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</si>
  <si>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</si>
  <si>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</si>
  <si>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</si>
  <si>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</si>
  <si>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</si>
  <si>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</si>
  <si>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</si>
  <si>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</si>
  <si>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</si>
  <si>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</si>
  <si>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</si>
  <si>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</si>
  <si>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</si>
  <si>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</si>
  <si>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</si>
  <si>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</si>
  <si>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</si>
  <si>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</si>
  <si>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</si>
  <si>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</si>
  <si>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</si>
  <si>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</si>
  <si>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</si>
  <si>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</si>
  <si>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</si>
  <si>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</si>
  <si>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</si>
  <si>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</si>
  <si>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</si>
  <si>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</si>
  <si>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</si>
  <si>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</si>
  <si>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</si>
  <si>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</si>
  <si>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</si>
  <si>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</si>
  <si>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</si>
  <si>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</si>
  <si>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</si>
  <si>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</si>
  <si>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</si>
  <si>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</si>
  <si>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</si>
  <si>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</si>
  <si>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</si>
  <si>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</si>
  <si>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</si>
  <si>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</si>
  <si>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</si>
  <si>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</si>
  <si>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</si>
  <si>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</si>
  <si>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</si>
  <si>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</si>
  <si>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</si>
  <si>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</si>
  <si>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</si>
  <si>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</si>
  <si>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</si>
  <si>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</si>
  <si>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</si>
  <si>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</si>
  <si>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</si>
  <si>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</si>
  <si>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</si>
  <si>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</si>
  <si>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</si>
  <si>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</si>
  <si>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</si>
  <si>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</si>
  <si>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</si>
  <si>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</si>
  <si>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</si>
  <si>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</si>
  <si>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</si>
  <si>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</si>
  <si>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</si>
  <si>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</si>
  <si>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</si>
  <si>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</si>
  <si>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</si>
  <si>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</si>
  <si>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</si>
  <si>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</si>
  <si>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</si>
  <si>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</si>
  <si>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</si>
  <si>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</si>
  <si>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</si>
  <si>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</si>
  <si>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</si>
  <si>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</si>
  <si>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</si>
  <si>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</si>
  <si>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</si>
  <si>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</si>
  <si>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</si>
  <si>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</si>
  <si>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</si>
  <si>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</si>
  <si>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</si>
  <si>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</si>
  <si>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</si>
  <si>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</si>
  <si>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</si>
  <si>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</si>
  <si>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</si>
  <si>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</si>
  <si>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</si>
  <si>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</si>
  <si>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</si>
  <si>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</si>
  <si>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</si>
  <si>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</si>
  <si>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</si>
  <si>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</si>
  <si>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</si>
  <si>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</si>
  <si>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</si>
  <si>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</si>
  <si>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</si>
  <si>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</si>
  <si>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</si>
  <si>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</si>
  <si>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</si>
  <si>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</si>
  <si>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</si>
  <si>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</si>
  <si>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</si>
  <si>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</si>
  <si>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</si>
  <si>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</si>
  <si>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</si>
  <si>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</si>
  <si>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</si>
  <si>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</si>
  <si>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</si>
  <si>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</si>
  <si>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</si>
  <si>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</si>
  <si>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</si>
  <si>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</si>
  <si>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</si>
  <si>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</si>
  <si>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</si>
  <si>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</si>
  <si>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</si>
  <si>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</si>
  <si>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</si>
  <si>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</si>
  <si>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</si>
  <si>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</si>
  <si>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</si>
  <si>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</si>
  <si>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</si>
  <si>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</si>
  <si>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</si>
  <si>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</si>
  <si>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</si>
  <si>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</si>
  <si>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</si>
  <si>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</si>
  <si>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</si>
  <si>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</si>
  <si>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</si>
  <si>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</si>
  <si>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</si>
  <si>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</si>
  <si>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</si>
  <si>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</si>
  <si>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</si>
  <si>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</si>
  <si>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</si>
  <si>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</si>
  <si>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</si>
  <si>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</si>
  <si>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</si>
  <si>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</si>
  <si>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</si>
  <si>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</si>
  <si>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</si>
  <si>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</si>
  <si>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</si>
  <si>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</si>
  <si>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</si>
  <si>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</si>
  <si>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</si>
  <si>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</si>
  <si>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</si>
  <si>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</si>
  <si>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</si>
  <si>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</si>
  <si>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</si>
  <si>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</si>
  <si>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</si>
  <si>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</si>
  <si>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</si>
  <si>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</si>
  <si>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</si>
  <si>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</si>
  <si>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</si>
  <si>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</si>
  <si>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</si>
  <si>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</si>
  <si>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</si>
  <si>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</si>
  <si>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</si>
  <si>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</si>
  <si>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</si>
  <si>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</si>
  <si>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</si>
  <si>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</si>
  <si>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</si>
  <si>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</si>
  <si>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</si>
  <si>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</si>
  <si>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</si>
  <si>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</si>
  <si>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</si>
  <si>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</si>
  <si>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</si>
  <si>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</si>
  <si>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</si>
  <si>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</si>
  <si>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</si>
  <si>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</si>
  <si>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</si>
  <si>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</si>
  <si>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</si>
  <si>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</si>
  <si>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</si>
  <si>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</si>
  <si>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</si>
  <si>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</si>
  <si>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</si>
  <si>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</si>
  <si>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</si>
  <si>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</si>
  <si>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</si>
  <si>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</si>
  <si>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</si>
  <si>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</si>
  <si>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</si>
  <si>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</si>
  <si>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</si>
  <si>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</si>
  <si>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</si>
  <si>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</si>
  <si>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</si>
  <si>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</si>
  <si>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</si>
  <si>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</si>
  <si>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</si>
  <si>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</si>
  <si>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</si>
  <si>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</si>
  <si>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</si>
  <si>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</si>
  <si>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</si>
  <si>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</si>
  <si>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</si>
  <si>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</si>
  <si>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</si>
  <si>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</si>
  <si>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</si>
  <si>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</si>
  <si>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</si>
  <si>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</si>
  <si>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</si>
  <si>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</si>
  <si>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</si>
  <si>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</si>
  <si>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</si>
  <si>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</si>
  <si>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</si>
  <si>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</si>
  <si>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</si>
  <si>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</si>
  <si>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</si>
  <si>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</si>
  <si>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</si>
  <si>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</si>
  <si>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</si>
  <si>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</si>
  <si>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</si>
  <si>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</si>
  <si>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</si>
  <si>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</si>
  <si>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</si>
  <si>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</si>
  <si>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</si>
  <si>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</si>
  <si>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</si>
  <si>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</si>
  <si>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</si>
  <si>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</si>
  <si>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</si>
  <si>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</si>
  <si>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</si>
  <si>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</si>
  <si>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</si>
  <si>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</si>
  <si>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</si>
  <si>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</si>
  <si>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</si>
  <si>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</si>
  <si>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</si>
  <si>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</si>
  <si>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</si>
  <si>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</si>
  <si>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</si>
  <si>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</si>
  <si>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</si>
  <si>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</si>
  <si>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</si>
  <si>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</si>
  <si>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</si>
  <si>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</si>
  <si>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</si>
  <si>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</si>
  <si>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</si>
  <si>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</si>
  <si>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</si>
  <si>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</si>
  <si>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</si>
  <si>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</si>
  <si>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</si>
  <si>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</si>
  <si>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</si>
  <si>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</si>
  <si>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</si>
  <si>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</si>
  <si>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</si>
  <si>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</si>
  <si>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</si>
  <si>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</si>
  <si>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</si>
  <si>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</si>
  <si>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</si>
  <si>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</si>
  <si>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</si>
  <si>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</si>
  <si>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</si>
  <si>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</si>
  <si>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</si>
  <si>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</si>
  <si>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</si>
  <si>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</si>
  <si>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</si>
  <si>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</si>
  <si>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</si>
  <si>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</si>
  <si>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</si>
  <si>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</si>
  <si>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</si>
  <si>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</si>
  <si>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</si>
  <si>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</si>
  <si>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</si>
  <si>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</si>
  <si>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</si>
  <si>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</si>
  <si>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</si>
  <si>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</si>
  <si>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</si>
  <si>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</si>
  <si>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</si>
  <si>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</si>
  <si>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</si>
  <si>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</si>
  <si>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</si>
  <si>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</si>
  <si>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</si>
  <si>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</si>
  <si>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</si>
  <si>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</si>
  <si>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</si>
  <si>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</si>
  <si>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</si>
  <si>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</si>
  <si>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</si>
  <si>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</si>
  <si>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</si>
  <si>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</si>
  <si>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</si>
  <si>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</si>
  <si>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</si>
  <si>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</si>
  <si>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</si>
  <si>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</si>
  <si>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</si>
  <si>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</si>
  <si>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</si>
  <si>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</si>
  <si>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</si>
  <si>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</si>
  <si>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</si>
  <si>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</si>
  <si>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</si>
  <si>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</si>
  <si>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</si>
  <si>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</si>
  <si>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</si>
  <si>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</si>
  <si>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</si>
  <si>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</si>
  <si>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</si>
  <si>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</si>
  <si>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</si>
  <si>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</si>
  <si>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</si>
  <si>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</si>
  <si>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</si>
  <si>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</si>
  <si>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</si>
  <si>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</si>
  <si>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</si>
  <si>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</si>
  <si>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</si>
  <si>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</si>
  <si>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</si>
  <si>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</si>
  <si>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</si>
  <si>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</si>
  <si>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</si>
  <si>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</si>
  <si>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</si>
  <si>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</si>
  <si>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</si>
  <si>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</si>
  <si>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</si>
  <si>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</si>
  <si>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</si>
  <si>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</si>
  <si>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</si>
  <si>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</si>
  <si>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</si>
  <si>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</si>
  <si>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</si>
  <si>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</si>
  <si>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</si>
  <si>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</si>
  <si>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</si>
  <si>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</si>
  <si>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</si>
  <si>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</si>
  <si>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</si>
  <si>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</si>
  <si>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</si>
  <si>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</si>
  <si>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</si>
  <si>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</si>
  <si>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</si>
  <si>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</si>
  <si>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</si>
  <si>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</si>
  <si>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</si>
  <si>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</si>
  <si>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</si>
  <si>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</si>
  <si>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</si>
  <si>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</si>
  <si>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</si>
  <si>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</si>
  <si>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</si>
  <si>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</si>
  <si>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</si>
  <si>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</si>
  <si>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</si>
  <si>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</si>
  <si>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</si>
  <si>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</si>
  <si>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</si>
  <si>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</si>
  <si>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</si>
  <si>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</si>
  <si>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</si>
  <si>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</si>
  <si>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</si>
  <si>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</si>
  <si>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</si>
  <si>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</si>
  <si>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</si>
  <si>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</si>
  <si>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</si>
  <si>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</si>
  <si>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</si>
  <si>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</si>
  <si>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</si>
  <si>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</si>
  <si>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</si>
  <si>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</si>
  <si>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</si>
  <si>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</si>
  <si>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</si>
  <si>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</si>
  <si>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</si>
  <si>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</si>
  <si>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</si>
  <si>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</si>
  <si>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</si>
  <si>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</si>
  <si>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</si>
  <si>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</si>
  <si>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</si>
  <si>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</si>
  <si>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</si>
  <si>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</si>
  <si>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</si>
  <si>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</si>
  <si>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</si>
  <si>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</si>
  <si>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</si>
  <si>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</si>
  <si>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</si>
  <si>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</si>
  <si>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</si>
  <si>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</si>
  <si>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</si>
  <si>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</si>
  <si>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</si>
  <si>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</si>
  <si>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</si>
  <si>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</si>
  <si>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</si>
  <si>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</si>
  <si>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</si>
  <si>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</si>
  <si>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</si>
  <si>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</si>
  <si>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</si>
  <si>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</si>
  <si>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</si>
  <si>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</si>
  <si>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</si>
  <si>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</si>
  <si>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</si>
  <si>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</si>
  <si>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</si>
  <si>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</si>
  <si>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</si>
  <si>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</si>
  <si>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</si>
  <si>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</si>
  <si>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</si>
  <si>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</si>
  <si>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</si>
  <si>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</si>
  <si>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</si>
  <si>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</si>
  <si>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</si>
  <si>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</si>
  <si>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</si>
  <si>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</si>
  <si>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</si>
  <si>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</si>
  <si>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</si>
  <si>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</si>
  <si>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</si>
  <si>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</si>
  <si>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</si>
  <si>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</si>
  <si>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</si>
  <si>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</si>
  <si>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</si>
  <si>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</si>
  <si>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</si>
  <si>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</si>
  <si>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</si>
  <si>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</si>
  <si>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</si>
  <si>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</si>
  <si>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</si>
  <si>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</si>
  <si>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</si>
  <si>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</si>
  <si>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</si>
  <si>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</si>
  <si>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</si>
  <si>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</si>
  <si>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</si>
  <si>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</si>
  <si>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</si>
  <si>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</si>
  <si>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</si>
  <si>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</si>
  <si>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</si>
  <si>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</si>
  <si>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</si>
  <si>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</si>
  <si>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</si>
  <si>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</si>
  <si>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</si>
  <si>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</si>
  <si>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</si>
  <si>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</si>
  <si>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</si>
  <si>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</si>
  <si>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</si>
  <si>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</si>
  <si>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</si>
  <si>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</si>
  <si>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</si>
  <si>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</si>
  <si>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</si>
  <si>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</si>
  <si>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</si>
  <si>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</si>
  <si>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</si>
  <si>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</si>
  <si>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</si>
  <si>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</si>
  <si>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</si>
  <si>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</si>
  <si>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</si>
  <si>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</si>
  <si>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</si>
  <si>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</si>
  <si>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</si>
  <si>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</si>
  <si>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</si>
  <si>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</si>
  <si>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</si>
  <si>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</si>
  <si>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</si>
  <si>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</si>
  <si>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</si>
  <si>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</si>
  <si>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</si>
  <si>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</si>
  <si>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</si>
  <si>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</si>
  <si>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</si>
  <si>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</si>
  <si>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</si>
  <si>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</si>
  <si>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</si>
  <si>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</si>
  <si>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</si>
  <si>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</si>
  <si>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</si>
  <si>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</si>
  <si>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</si>
  <si>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</si>
  <si>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</si>
  <si>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</si>
  <si>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</si>
  <si>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</si>
  <si>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</si>
  <si>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</si>
  <si>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</si>
  <si>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</si>
  <si>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</si>
  <si>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</si>
  <si>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</si>
  <si>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</si>
  <si>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</si>
  <si>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</si>
  <si>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</si>
  <si>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</si>
  <si>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</si>
  <si>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</si>
  <si>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</si>
  <si>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</si>
  <si>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</si>
  <si>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</si>
  <si>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</si>
  <si>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</si>
  <si>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</si>
  <si>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</si>
  <si>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</si>
  <si>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</si>
  <si>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</si>
  <si>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</si>
  <si>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</si>
  <si>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</si>
  <si>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</si>
  <si>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</si>
  <si>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</si>
  <si>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</si>
  <si>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</si>
  <si>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</si>
  <si>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</si>
  <si>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</si>
  <si>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</si>
  <si>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</si>
  <si>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</si>
  <si>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</si>
  <si>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</si>
  <si>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</si>
  <si>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</si>
  <si>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</si>
  <si>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</si>
  <si>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</si>
  <si>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</si>
  <si>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</si>
  <si>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</si>
  <si>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</si>
  <si>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</si>
  <si>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</si>
  <si>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</si>
  <si>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</si>
  <si>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</si>
  <si>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</si>
  <si>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</si>
  <si>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</si>
  <si>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</si>
  <si>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</si>
  <si>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</si>
  <si>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</si>
  <si>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</si>
  <si>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</si>
  <si>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</si>
  <si>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</si>
  <si>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</si>
  <si>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</si>
  <si>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</si>
  <si>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</si>
  <si>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</si>
  <si>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</si>
  <si>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</si>
  <si>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</si>
  <si>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</si>
  <si>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</si>
  <si>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</si>
  <si>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</si>
  <si>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</si>
  <si>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</si>
  <si>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</si>
  <si>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</si>
  <si>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</si>
  <si>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</si>
  <si>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</si>
  <si>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</si>
  <si>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</si>
  <si>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</si>
  <si>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</si>
  <si>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</si>
  <si>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</si>
  <si>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</si>
  <si>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</si>
  <si>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</si>
  <si>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</si>
  <si>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</si>
  <si>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</si>
  <si>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</si>
  <si>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</si>
  <si>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</si>
  <si>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</si>
  <si>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</si>
  <si>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</si>
  <si>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</si>
  <si>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</si>
  <si>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</si>
  <si>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</si>
  <si>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</si>
  <si>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</si>
  <si>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</si>
  <si>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</si>
  <si>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</si>
  <si>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</si>
  <si>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</si>
  <si>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</si>
  <si>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</si>
  <si>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</si>
  <si>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</si>
  <si>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</si>
  <si>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</si>
  <si>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</si>
  <si>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</si>
  <si>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</si>
  <si>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</si>
  <si>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</si>
  <si>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</si>
  <si>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</si>
  <si>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</si>
  <si>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</si>
  <si>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</si>
  <si>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</si>
  <si>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</si>
  <si>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</si>
  <si>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</si>
  <si>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</si>
  <si>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</si>
  <si>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</si>
  <si>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</si>
  <si>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</si>
  <si>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</si>
  <si>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</si>
  <si>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</si>
  <si>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</si>
  <si>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</si>
  <si>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</si>
  <si>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</si>
  <si>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</si>
  <si>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</si>
  <si>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</si>
  <si>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</si>
  <si>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</si>
  <si>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</si>
  <si>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</si>
  <si>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</si>
  <si>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</si>
  <si>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</si>
  <si>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</si>
  <si>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</si>
  <si>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</si>
  <si>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</si>
  <si>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</si>
  <si>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</si>
  <si>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</si>
  <si>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</si>
  <si>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</si>
  <si>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</si>
  <si>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</si>
  <si>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</si>
  <si>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</si>
  <si>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</si>
  <si>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</si>
  <si>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</si>
  <si>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</si>
  <si>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</si>
  <si>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</si>
  <si>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</si>
  <si>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</si>
  <si>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</si>
  <si>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</si>
  <si>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</si>
  <si>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</si>
  <si>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</si>
  <si>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</si>
  <si>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</si>
  <si>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</si>
  <si>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</si>
  <si>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</si>
  <si>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</si>
  <si>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</si>
  <si>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</si>
  <si>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</si>
  <si>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</si>
  <si>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</si>
  <si>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</si>
  <si>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</si>
  <si>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</si>
  <si>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</si>
  <si>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</si>
  <si>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</si>
  <si>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</si>
  <si>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</si>
  <si>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</si>
  <si>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</si>
  <si>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</si>
  <si>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</si>
  <si>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</si>
  <si>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</si>
  <si>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</si>
  <si>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</si>
  <si>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</si>
  <si>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</si>
  <si>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</si>
  <si>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</si>
  <si>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</si>
  <si>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</si>
  <si>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</si>
  <si>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</si>
  <si>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</si>
  <si>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</si>
  <si>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</si>
  <si>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</si>
  <si>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</si>
  <si>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</si>
  <si>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</si>
  <si>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</si>
  <si>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</si>
  <si>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</si>
  <si>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</si>
  <si>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</si>
  <si>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</si>
  <si>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</si>
  <si>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</si>
  <si>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</si>
  <si>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</si>
  <si>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</si>
  <si>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</si>
  <si>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</si>
  <si>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</si>
  <si>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</si>
  <si>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</si>
  <si>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</si>
  <si>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</si>
  <si>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</si>
  <si>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</si>
  <si>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</si>
  <si>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</si>
  <si>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</si>
  <si>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</si>
  <si>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</si>
  <si>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</si>
  <si>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</si>
  <si>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</si>
  <si>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</si>
  <si>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</si>
  <si>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</si>
  <si>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</si>
  <si>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</si>
  <si>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</si>
  <si>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</si>
  <si>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</si>
  <si>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</si>
  <si>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</si>
  <si>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</si>
  <si>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</si>
  <si>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</si>
  <si>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</si>
  <si>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</si>
  <si>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</si>
  <si>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</si>
  <si>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</si>
  <si>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</si>
  <si>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</si>
  <si>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</si>
  <si>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</si>
  <si>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</si>
  <si>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</si>
  <si>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</si>
  <si>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</si>
  <si>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</si>
  <si>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</si>
  <si>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</si>
  <si>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</si>
  <si>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</si>
  <si>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</si>
  <si>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</si>
  <si>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</si>
  <si>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</si>
  <si>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</si>
  <si>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</si>
  <si>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</si>
  <si>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</si>
  <si>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</si>
  <si>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</si>
  <si>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</si>
  <si>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</si>
  <si>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</si>
  <si>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</si>
  <si>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</si>
  <si>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</si>
  <si>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</si>
  <si>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</si>
  <si>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</si>
  <si>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</si>
  <si>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</si>
  <si>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</si>
  <si>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</si>
  <si>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</si>
  <si>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</si>
  <si>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</si>
  <si>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</si>
  <si>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</si>
  <si>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</si>
  <si>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</si>
  <si>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</si>
  <si>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</si>
  <si>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</si>
  <si>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</si>
  <si>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</si>
  <si>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</si>
  <si>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</si>
  <si>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</si>
  <si>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</si>
  <si>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</si>
  <si>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</si>
  <si>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</si>
  <si>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</si>
  <si>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</si>
  <si>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</si>
  <si>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</si>
  <si>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</si>
  <si>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</si>
  <si>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</si>
  <si>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</si>
  <si>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</si>
  <si>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</si>
  <si>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</si>
  <si>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</si>
  <si>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</si>
  <si>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</si>
  <si>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</si>
  <si>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</si>
  <si>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</si>
  <si>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</si>
  <si>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</si>
  <si>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</si>
  <si>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</si>
  <si>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</si>
  <si>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</si>
  <si>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</si>
  <si>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</si>
  <si>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</si>
  <si>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</si>
  <si>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</si>
  <si>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</si>
  <si>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</si>
  <si>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</si>
  <si>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</si>
  <si>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</si>
  <si>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</si>
  <si>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</si>
  <si>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</si>
  <si>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</si>
  <si>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</si>
  <si>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</si>
  <si>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</si>
  <si>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</si>
  <si>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</si>
  <si>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</si>
  <si>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</si>
  <si>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</si>
  <si>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</si>
  <si>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</si>
  <si>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</si>
  <si>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</si>
  <si>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</si>
  <si>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</si>
  <si>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</si>
  <si>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</si>
  <si>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</si>
  <si>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</si>
  <si>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</si>
  <si>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</si>
  <si>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</si>
  <si>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</si>
  <si>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</si>
  <si>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</si>
  <si>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</si>
  <si>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</si>
  <si>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</si>
  <si>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</si>
  <si>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</si>
  <si>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</si>
  <si>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</si>
  <si>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</si>
  <si>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</si>
  <si>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</si>
  <si>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</si>
  <si>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</si>
  <si>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</si>
  <si>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</si>
  <si>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</si>
  <si>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</si>
  <si>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</si>
  <si>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</si>
  <si>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</si>
  <si>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</si>
  <si>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</si>
  <si>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</si>
  <si>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</si>
  <si>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</si>
  <si>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</si>
  <si>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</si>
  <si>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</si>
  <si>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</si>
  <si>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</si>
  <si>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</si>
  <si>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</si>
  <si>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</si>
  <si>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</si>
  <si>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</si>
  <si>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</si>
  <si>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</si>
  <si>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</si>
  <si>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</si>
  <si>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</si>
  <si>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</si>
  <si>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</si>
  <si>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</si>
  <si>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</si>
  <si>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</si>
  <si>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</si>
  <si>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</si>
  <si>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</si>
  <si>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</si>
  <si>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</si>
  <si>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</si>
  <si>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</si>
  <si>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</si>
  <si>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</si>
  <si>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</si>
  <si>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</si>
  <si>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</si>
  <si>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</si>
  <si>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</si>
  <si>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</si>
  <si>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</si>
  <si>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</si>
  <si>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</si>
  <si>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</si>
  <si>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</si>
  <si>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</si>
  <si>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</si>
  <si>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</si>
  <si>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</si>
  <si>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</si>
  <si>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</si>
  <si>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</si>
  <si>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</si>
  <si>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</si>
  <si>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</si>
  <si>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</si>
  <si>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</si>
  <si>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</si>
  <si>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</si>
  <si>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</si>
  <si>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</si>
  <si>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</si>
  <si>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</si>
  <si>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</si>
  <si>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</si>
  <si>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</si>
  <si>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</si>
  <si>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</si>
  <si>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</si>
  <si>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</si>
  <si>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</si>
  <si>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</si>
  <si>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</si>
  <si>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</si>
  <si>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</si>
  <si>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</si>
  <si>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</si>
  <si>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</si>
  <si>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</si>
  <si>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</si>
  <si>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</si>
  <si>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</si>
  <si>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</si>
  <si>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</si>
  <si>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</si>
  <si>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</si>
  <si>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</si>
  <si>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</si>
  <si>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</si>
  <si>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</si>
  <si>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</si>
  <si>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</si>
  <si>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</si>
  <si>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</si>
  <si>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</si>
  <si>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</si>
  <si>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</si>
  <si>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</si>
  <si>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</si>
  <si>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</si>
  <si>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</si>
  <si>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</si>
  <si>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</si>
  <si>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</si>
  <si>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</si>
  <si>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</si>
  <si>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</si>
  <si>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</si>
  <si>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</si>
  <si>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</si>
  <si>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</si>
  <si>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</si>
  <si>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</si>
  <si>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</si>
  <si>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</si>
  <si>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</si>
  <si>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</si>
  <si>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</si>
  <si>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</si>
  <si>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</si>
  <si>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</si>
  <si>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</si>
  <si>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</si>
  <si>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</si>
  <si>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</si>
  <si>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</si>
  <si>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</si>
  <si>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</si>
  <si>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</si>
  <si>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</si>
  <si>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</si>
  <si>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</si>
  <si>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</si>
  <si>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</si>
  <si>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</si>
  <si>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</si>
  <si>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</si>
  <si>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</si>
  <si>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</si>
  <si>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</si>
  <si>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</si>
  <si>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</si>
  <si>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</si>
  <si>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</si>
  <si>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</si>
  <si>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</si>
  <si>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</si>
  <si>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</si>
  <si>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</si>
  <si>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</si>
  <si>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</si>
  <si>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</si>
  <si>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</si>
  <si>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</si>
  <si>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</si>
  <si>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</si>
  <si>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</si>
  <si>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</si>
  <si>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</si>
  <si>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</si>
  <si>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</si>
  <si>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</si>
  <si>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</si>
  <si>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</si>
  <si>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</si>
  <si>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</si>
  <si>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</si>
  <si>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</si>
  <si>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</si>
  <si>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</si>
  <si>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</si>
  <si>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</si>
  <si>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</si>
  <si>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</si>
  <si>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</si>
  <si>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</si>
  <si>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</si>
  <si>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</si>
  <si>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</si>
  <si>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</si>
  <si>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</si>
  <si>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</si>
  <si>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</si>
  <si>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</si>
  <si>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</si>
  <si>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</si>
  <si>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</si>
  <si>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</si>
  <si>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</si>
  <si>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</si>
  <si>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</si>
  <si>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</si>
  <si>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</si>
  <si>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</si>
  <si>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</si>
  <si>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</si>
  <si>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</si>
  <si>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</si>
  <si>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</si>
  <si>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</si>
  <si>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</si>
  <si>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</si>
  <si>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</si>
  <si>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</si>
  <si>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</si>
  <si>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</si>
  <si>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</si>
  <si>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</si>
  <si>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</si>
  <si>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</si>
  <si>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</si>
  <si>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</si>
  <si>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</si>
  <si>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</si>
  <si>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</si>
  <si>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</si>
  <si>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</si>
  <si>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</si>
  <si>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</si>
  <si>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</si>
  <si>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</si>
  <si>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</si>
  <si>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</si>
  <si>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</si>
  <si>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</si>
  <si>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</si>
  <si>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</si>
  <si>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</si>
  <si>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</si>
  <si>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</si>
  <si>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</si>
  <si>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</si>
  <si>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</si>
  <si>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</si>
  <si>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</si>
  <si>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</si>
  <si>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</si>
  <si>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</si>
  <si>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</si>
  <si>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</si>
  <si>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</si>
  <si>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</si>
  <si>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</si>
  <si>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</si>
  <si>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</si>
  <si>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</si>
  <si>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</si>
  <si>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</si>
  <si>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</si>
  <si>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</si>
  <si>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</si>
  <si>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</si>
  <si>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</si>
  <si>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</si>
  <si>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</si>
  <si>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</si>
  <si>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</si>
  <si>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</si>
  <si>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</si>
  <si>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</si>
  <si>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</si>
  <si>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</si>
  <si>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</si>
  <si>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</si>
  <si>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</si>
  <si>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</si>
  <si>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</si>
  <si>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</si>
  <si>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</si>
  <si>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</si>
  <si>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</si>
  <si>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</si>
  <si>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</si>
  <si>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</si>
  <si>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</si>
  <si>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</si>
  <si>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</si>
  <si>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</si>
  <si>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</si>
  <si>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</si>
  <si>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</si>
  <si>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</si>
  <si>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</si>
  <si>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</si>
  <si>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</si>
  <si>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</si>
  <si>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</si>
  <si>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</si>
  <si>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</si>
  <si>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</si>
  <si>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</si>
  <si>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</si>
  <si>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</si>
  <si>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</si>
  <si>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</si>
  <si>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</si>
  <si>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</si>
  <si>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</si>
  <si>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</si>
  <si>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</si>
  <si>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</si>
  <si>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</si>
  <si>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</si>
  <si>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</si>
  <si>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</si>
  <si>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</si>
  <si>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</si>
  <si>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</si>
  <si>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</si>
  <si>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</si>
  <si>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</si>
  <si>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</si>
  <si>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</si>
  <si>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</si>
  <si>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</si>
  <si>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</si>
  <si>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</si>
  <si>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</si>
  <si>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</si>
  <si>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</si>
  <si>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</si>
  <si>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</si>
  <si>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</si>
  <si>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</si>
  <si>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</si>
  <si>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</si>
  <si>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</si>
  <si>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</si>
  <si>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</si>
  <si>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</si>
  <si>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</si>
  <si>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</si>
  <si>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</si>
  <si>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</si>
  <si>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</si>
  <si>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</si>
  <si>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</si>
  <si>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</si>
  <si>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</si>
  <si>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</si>
  <si>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</si>
  <si>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</si>
  <si>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</si>
  <si>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</si>
  <si>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</si>
  <si>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</si>
  <si>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</si>
  <si>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</si>
  <si>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</si>
  <si>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</si>
  <si>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</si>
  <si>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</si>
  <si>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</si>
  <si>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</si>
  <si>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</si>
  <si>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</si>
  <si>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</si>
  <si>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</si>
  <si>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</si>
  <si>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</si>
  <si>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</si>
  <si>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</si>
  <si>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</si>
  <si>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</si>
  <si>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</si>
  <si>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</si>
  <si>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</si>
  <si>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</si>
  <si>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</si>
  <si>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</si>
  <si>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</si>
  <si>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</si>
  <si>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</si>
  <si>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</si>
  <si>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</si>
  <si>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</si>
  <si>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</si>
  <si>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</si>
  <si>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</si>
  <si>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</si>
  <si>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</si>
  <si>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</si>
  <si>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</si>
  <si>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</si>
  <si>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</si>
  <si>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</si>
  <si>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</si>
  <si>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</si>
  <si>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</si>
  <si>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</si>
  <si>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</si>
  <si>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</si>
  <si>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</si>
  <si>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</si>
  <si>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</si>
  <si>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</si>
  <si>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</si>
  <si>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</si>
  <si>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</si>
  <si>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</si>
  <si>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</si>
  <si>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</si>
  <si>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</si>
  <si>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</si>
  <si>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</si>
  <si>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</si>
  <si>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</si>
  <si>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</si>
  <si>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</si>
  <si>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</si>
  <si>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</si>
  <si>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</si>
  <si>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</si>
  <si>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</si>
  <si>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</si>
  <si>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</si>
  <si>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</si>
  <si>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</si>
  <si>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</si>
  <si>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</si>
  <si>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</si>
  <si>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</si>
  <si>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</si>
  <si>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</si>
  <si>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</si>
  <si>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</si>
  <si>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</si>
  <si>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</si>
  <si>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</si>
  <si>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</si>
  <si>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</si>
  <si>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</si>
  <si>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</si>
  <si>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</si>
  <si>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</si>
  <si>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</si>
  <si>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</si>
  <si>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</si>
  <si>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</si>
  <si>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01/08/2020</t>
  </si>
  <si>
    <t>Reporting Date: 26/08/2020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</si>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</sst>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18" sqref="A18"/>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O19" sqref="O1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1807</v>
      </c>
      <c r="G9" s="7"/>
      <c r="H9" s="7"/>
      <c r="I9" s="7"/>
      <c r="J9" s="8"/>
    </row>
    <row r="10" spans="2:10" ht="21" x14ac:dyDescent="0.25">
      <c r="B10" s="6"/>
      <c r="C10" s="7"/>
      <c r="D10" s="7"/>
      <c r="E10" s="7"/>
      <c r="F10" s="12" t="s">
        <v>1806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13" zoomScale="60" zoomScaleNormal="85" workbookViewId="0">
      <selection activeCell="J32" sqref="J3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44044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2778.02154187</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0.238037</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2778.02154187</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2778.02154187</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18.73189</v>
      </c>
      <c r="D66" s="152">
        <v>10.186471631633056</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0.49790978000000002</v>
      </c>
      <c r="D70" s="148">
        <v>0.60604199000000003</v>
      </c>
      <c r="E70" s="21"/>
      <c r="F70" s="157">
        <f t="shared" ref="F70:F76" si="1">IF($C$77=0,"",IF(C70="[for completion]","",C70/$C$77))</f>
        <v>1.7923179230094687E-4</v>
      </c>
      <c r="G70" s="157">
        <f t="shared" ref="G70:G76" si="2">IF($D$66="ND2","ND2",IF(OR(D70="ND2",D70=""),"",D70/$D$77))</f>
        <v>2.1815597210669878E-4</v>
      </c>
      <c r="H70" s="23"/>
      <c r="L70" s="23"/>
      <c r="M70" s="23"/>
      <c r="N70" s="55"/>
    </row>
    <row r="71" spans="1:14" x14ac:dyDescent="0.25">
      <c r="A71" s="25" t="s">
        <v>113</v>
      </c>
      <c r="B71" s="138" t="s">
        <v>1639</v>
      </c>
      <c r="C71" s="148">
        <v>1.88346053</v>
      </c>
      <c r="D71" s="148">
        <v>2.1702100299999998</v>
      </c>
      <c r="E71" s="21"/>
      <c r="F71" s="157">
        <f t="shared" si="1"/>
        <v>6.7798629406313593E-4</v>
      </c>
      <c r="G71" s="157">
        <f t="shared" si="2"/>
        <v>7.8120705591762352E-4</v>
      </c>
      <c r="H71" s="23"/>
      <c r="L71" s="23"/>
      <c r="M71" s="23"/>
      <c r="N71" s="55"/>
    </row>
    <row r="72" spans="1:14" x14ac:dyDescent="0.25">
      <c r="A72" s="25" t="s">
        <v>114</v>
      </c>
      <c r="B72" s="137" t="s">
        <v>1640</v>
      </c>
      <c r="C72" s="148">
        <v>4.2894851200000002</v>
      </c>
      <c r="D72" s="148">
        <v>6.0186071099999996</v>
      </c>
      <c r="E72" s="21"/>
      <c r="F72" s="157">
        <f t="shared" si="1"/>
        <v>1.5440791424218303E-3</v>
      </c>
      <c r="G72" s="157">
        <f t="shared" si="2"/>
        <v>2.1665084374934791E-3</v>
      </c>
      <c r="H72" s="23"/>
      <c r="L72" s="23"/>
      <c r="M72" s="23"/>
      <c r="N72" s="55"/>
    </row>
    <row r="73" spans="1:14" x14ac:dyDescent="0.25">
      <c r="A73" s="25" t="s">
        <v>115</v>
      </c>
      <c r="B73" s="137" t="s">
        <v>1641</v>
      </c>
      <c r="C73" s="148">
        <v>7.8741449899999996</v>
      </c>
      <c r="D73" s="148">
        <v>16.81738107</v>
      </c>
      <c r="E73" s="21"/>
      <c r="F73" s="157">
        <f t="shared" si="1"/>
        <v>2.834443459606721E-3</v>
      </c>
      <c r="G73" s="157">
        <f t="shared" si="2"/>
        <v>6.053725940036999E-3</v>
      </c>
      <c r="H73" s="23"/>
      <c r="L73" s="23"/>
      <c r="M73" s="23"/>
      <c r="N73" s="55"/>
    </row>
    <row r="74" spans="1:14" x14ac:dyDescent="0.25">
      <c r="A74" s="25" t="s">
        <v>116</v>
      </c>
      <c r="B74" s="137" t="s">
        <v>1642</v>
      </c>
      <c r="C74" s="148">
        <v>18.052856909999999</v>
      </c>
      <c r="D74" s="148">
        <v>47.305976129999998</v>
      </c>
      <c r="E74" s="21"/>
      <c r="F74" s="157">
        <f t="shared" si="1"/>
        <v>6.4984582149236617E-3</v>
      </c>
      <c r="G74" s="157">
        <f t="shared" si="2"/>
        <v>1.7028657055753574E-2</v>
      </c>
      <c r="H74" s="23"/>
      <c r="L74" s="23"/>
      <c r="M74" s="23"/>
      <c r="N74" s="55"/>
    </row>
    <row r="75" spans="1:14" x14ac:dyDescent="0.25">
      <c r="A75" s="25" t="s">
        <v>117</v>
      </c>
      <c r="B75" s="137" t="s">
        <v>1643</v>
      </c>
      <c r="C75" s="148">
        <v>243.40478888000001</v>
      </c>
      <c r="D75" s="148">
        <v>1802.4537514000001</v>
      </c>
      <c r="E75" s="21"/>
      <c r="F75" s="157">
        <f t="shared" si="1"/>
        <v>8.7618035069718825E-2</v>
      </c>
      <c r="G75" s="157">
        <f t="shared" si="2"/>
        <v>0.6488264126946599</v>
      </c>
      <c r="H75" s="23"/>
      <c r="L75" s="23"/>
      <c r="M75" s="23"/>
      <c r="N75" s="55"/>
    </row>
    <row r="76" spans="1:14" x14ac:dyDescent="0.25">
      <c r="A76" s="25" t="s">
        <v>118</v>
      </c>
      <c r="B76" s="137" t="s">
        <v>1644</v>
      </c>
      <c r="C76" s="148">
        <v>2502.01889566</v>
      </c>
      <c r="D76" s="148">
        <v>902.64957414000003</v>
      </c>
      <c r="E76" s="21"/>
      <c r="F76" s="157">
        <f t="shared" si="1"/>
        <v>0.90064776602696495</v>
      </c>
      <c r="G76" s="157">
        <f t="shared" si="2"/>
        <v>0.32492533284403174</v>
      </c>
      <c r="H76" s="23"/>
      <c r="L76" s="23"/>
      <c r="M76" s="23"/>
      <c r="N76" s="55"/>
    </row>
    <row r="77" spans="1:14" x14ac:dyDescent="0.25">
      <c r="A77" s="25" t="s">
        <v>119</v>
      </c>
      <c r="B77" s="59" t="s">
        <v>98</v>
      </c>
      <c r="C77" s="150">
        <f>SUM(C70:C76)</f>
        <v>2778.02154187</v>
      </c>
      <c r="D77" s="150">
        <f>SUM(D70:D76)</f>
        <v>2778.02154187</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0.25982621</v>
      </c>
      <c r="D79" s="150" t="str">
        <f>IF($D$66="ND2","ND2","")</f>
        <v/>
      </c>
      <c r="E79" s="42"/>
      <c r="F79" s="157">
        <f>IF($C$77=0,"",IF(C79="","",C79/$C$77))</f>
        <v>9.3529227935756158E-5</v>
      </c>
      <c r="G79" s="157" t="str">
        <f>IF($D$66="ND2","ND2",IF(OR(D79="ND2",D79=""),"",D79/$D$77))</f>
        <v/>
      </c>
      <c r="H79" s="23"/>
      <c r="L79" s="23"/>
      <c r="M79" s="23"/>
      <c r="N79" s="55"/>
    </row>
    <row r="80" spans="1:14" outlineLevel="1" x14ac:dyDescent="0.25">
      <c r="A80" s="25" t="s">
        <v>124</v>
      </c>
      <c r="B80" s="60" t="s">
        <v>125</v>
      </c>
      <c r="C80" s="150">
        <v>0.23808356999999999</v>
      </c>
      <c r="D80" s="150" t="str">
        <f>IF($D$66="ND2","ND2","")</f>
        <v/>
      </c>
      <c r="E80" s="42"/>
      <c r="F80" s="157">
        <f>IF($C$77=0,"",IF(C80="","",C80/$C$77))</f>
        <v>8.5702564365190703E-5</v>
      </c>
      <c r="G80" s="157" t="str">
        <f>IF($D$66="ND2","ND2",IF(OR(D80="ND2",D80=""),"",D80/$D$77))</f>
        <v/>
      </c>
      <c r="H80" s="23"/>
      <c r="L80" s="23"/>
      <c r="M80" s="23"/>
      <c r="N80" s="55"/>
    </row>
    <row r="81" spans="1:14" outlineLevel="1" x14ac:dyDescent="0.25">
      <c r="A81" s="25" t="s">
        <v>126</v>
      </c>
      <c r="B81" s="60" t="s">
        <v>127</v>
      </c>
      <c r="C81" s="150">
        <v>0.88552023999999996</v>
      </c>
      <c r="D81" s="150" t="str">
        <f>IF($D$66="ND2","ND2","")</f>
        <v/>
      </c>
      <c r="E81" s="42"/>
      <c r="F81" s="157">
        <f>IF($C$77=0,"",IF(C81="","",C81/$C$77))</f>
        <v>3.187593136530972E-4</v>
      </c>
      <c r="G81" s="157" t="str">
        <f>IF($D$66="ND2","ND2",IF(OR(D81="ND2",D81=""),"",D81/$D$77))</f>
        <v/>
      </c>
      <c r="H81" s="23"/>
      <c r="L81" s="23"/>
      <c r="M81" s="23"/>
      <c r="N81" s="55"/>
    </row>
    <row r="82" spans="1:14" outlineLevel="1" x14ac:dyDescent="0.25">
      <c r="A82" s="25" t="s">
        <v>128</v>
      </c>
      <c r="B82" s="60" t="s">
        <v>129</v>
      </c>
      <c r="C82" s="150">
        <v>0.99794028999999995</v>
      </c>
      <c r="D82" s="150" t="str">
        <f>IF($D$66="ND2","ND2","")</f>
        <v/>
      </c>
      <c r="E82" s="42"/>
      <c r="F82" s="157">
        <f>IF($C$77=0,"",IF(C82="","",C82/$C$77))</f>
        <v>3.5922698041003867E-4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3.1850999999999998</v>
      </c>
      <c r="D89" s="152">
        <v>3.1850999999999998</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c r="D96" s="148" t="str">
        <f t="shared" si="3"/>
        <v/>
      </c>
      <c r="E96" s="21"/>
      <c r="F96" s="157" t="str">
        <f t="shared" si="4"/>
        <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2778.02154187</v>
      </c>
      <c r="D112" s="148">
        <v>2778.02154187</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2778.02154187</v>
      </c>
      <c r="D129" s="148">
        <f>SUM(D112:D128)</f>
        <v>2778.02154187</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9.8481202000000003</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9.8481202000000003</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9.8481202000000003</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9.8481202000000003</v>
      </c>
      <c r="E207" s="53"/>
      <c r="F207" s="157">
        <f>SUM(F193:F196)</f>
        <v>1</v>
      </c>
      <c r="G207" s="53"/>
      <c r="H207" s="23"/>
      <c r="L207" s="23"/>
      <c r="M207" s="23"/>
      <c r="N207" s="55"/>
    </row>
    <row r="208" spans="1:14" x14ac:dyDescent="0.25">
      <c r="A208" s="25" t="s">
        <v>281</v>
      </c>
      <c r="B208" s="59" t="s">
        <v>98</v>
      </c>
      <c r="C208" s="150">
        <f>SUM(C193:C206)</f>
        <v>9.8481202000000003</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47" fitToHeight="0" orientation="landscape" r:id="rId4"/>
  <headerFooter>
    <oddHeader>&amp;R&amp;G</oddHeader>
  </headerFooter>
  <rowBreaks count="1" manualBreakCount="1">
    <brk id="64" max="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tabSelected="1" view="pageBreakPreview" topLeftCell="A181" zoomScale="60" zoomScaleNormal="80" workbookViewId="0">
      <selection activeCell="D206" sqref="D206"/>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2778.02154187</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2778.02154187</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16745</v>
      </c>
      <c r="D28" s="108" t="str">
        <f>IF(C28="","","ND2")</f>
        <v>ND2</v>
      </c>
      <c r="F28" s="169">
        <f>IF(C28=0,"",IF(C28="","",C28))</f>
        <v>16745</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4.1298260000000003E-2</v>
      </c>
      <c r="D99" s="140" t="str">
        <f t="shared" ref="D99:D111" si="1">IF(C99="","","ND2")</f>
        <v>ND2</v>
      </c>
      <c r="E99" s="140"/>
      <c r="F99" s="140">
        <f t="shared" ref="F99:F111" si="2">IF(C99="","",C99)</f>
        <v>4.1298260000000003E-2</v>
      </c>
      <c r="G99" s="108"/>
    </row>
    <row r="100" spans="1:7" x14ac:dyDescent="0.25">
      <c r="A100" s="108" t="s">
        <v>593</v>
      </c>
      <c r="B100" s="127" t="s">
        <v>1715</v>
      </c>
      <c r="C100" s="140">
        <v>4.3624990000000002E-2</v>
      </c>
      <c r="D100" s="140" t="str">
        <f t="shared" si="1"/>
        <v>ND2</v>
      </c>
      <c r="E100" s="140"/>
      <c r="F100" s="140">
        <f t="shared" si="2"/>
        <v>4.3624990000000002E-2</v>
      </c>
      <c r="G100" s="108"/>
    </row>
    <row r="101" spans="1:7" x14ac:dyDescent="0.25">
      <c r="A101" s="108" t="s">
        <v>594</v>
      </c>
      <c r="B101" s="127" t="s">
        <v>1716</v>
      </c>
      <c r="C101" s="140">
        <v>3.7290990000000003E-2</v>
      </c>
      <c r="D101" s="140" t="str">
        <f t="shared" si="1"/>
        <v>ND2</v>
      </c>
      <c r="E101" s="140"/>
      <c r="F101" s="140">
        <f t="shared" si="2"/>
        <v>3.7290990000000003E-2</v>
      </c>
      <c r="G101" s="108"/>
    </row>
    <row r="102" spans="1:7" x14ac:dyDescent="0.25">
      <c r="A102" s="108" t="s">
        <v>595</v>
      </c>
      <c r="B102" s="127" t="s">
        <v>1717</v>
      </c>
      <c r="C102" s="140">
        <v>8.3429219999999998E-2</v>
      </c>
      <c r="D102" s="140" t="str">
        <f t="shared" si="1"/>
        <v>ND2</v>
      </c>
      <c r="E102" s="140"/>
      <c r="F102" s="140">
        <f t="shared" si="2"/>
        <v>8.3429219999999998E-2</v>
      </c>
      <c r="G102" s="108"/>
    </row>
    <row r="103" spans="1:7" x14ac:dyDescent="0.25">
      <c r="A103" s="108" t="s">
        <v>596</v>
      </c>
      <c r="B103" s="127" t="s">
        <v>1718</v>
      </c>
      <c r="C103" s="140">
        <v>0.13041648</v>
      </c>
      <c r="D103" s="140" t="str">
        <f t="shared" si="1"/>
        <v>ND2</v>
      </c>
      <c r="E103" s="140"/>
      <c r="F103" s="140">
        <f t="shared" si="2"/>
        <v>0.13041648</v>
      </c>
      <c r="G103" s="108"/>
    </row>
    <row r="104" spans="1:7" x14ac:dyDescent="0.25">
      <c r="A104" s="108" t="s">
        <v>597</v>
      </c>
      <c r="B104" s="127" t="s">
        <v>1719</v>
      </c>
      <c r="C104" s="140">
        <v>0.12897707</v>
      </c>
      <c r="D104" s="140" t="str">
        <f t="shared" si="1"/>
        <v>ND2</v>
      </c>
      <c r="E104" s="140"/>
      <c r="F104" s="140">
        <f t="shared" si="2"/>
        <v>0.12897707</v>
      </c>
      <c r="G104" s="108"/>
    </row>
    <row r="105" spans="1:7" x14ac:dyDescent="0.25">
      <c r="A105" s="108" t="s">
        <v>598</v>
      </c>
      <c r="B105" s="127" t="s">
        <v>1720</v>
      </c>
      <c r="C105" s="140">
        <v>0.20021459999999999</v>
      </c>
      <c r="D105" s="140" t="str">
        <f t="shared" si="1"/>
        <v>ND2</v>
      </c>
      <c r="E105" s="140"/>
      <c r="F105" s="140">
        <f t="shared" si="2"/>
        <v>0.20021459999999999</v>
      </c>
      <c r="G105" s="108"/>
    </row>
    <row r="106" spans="1:7" x14ac:dyDescent="0.25">
      <c r="A106" s="108" t="s">
        <v>599</v>
      </c>
      <c r="B106" s="127" t="s">
        <v>1721</v>
      </c>
      <c r="C106" s="140">
        <v>2.9325270000000001E-2</v>
      </c>
      <c r="D106" s="140" t="str">
        <f t="shared" si="1"/>
        <v>ND2</v>
      </c>
      <c r="E106" s="140"/>
      <c r="F106" s="140">
        <f t="shared" si="2"/>
        <v>2.9325270000000001E-2</v>
      </c>
      <c r="G106" s="108"/>
    </row>
    <row r="107" spans="1:7" x14ac:dyDescent="0.25">
      <c r="A107" s="108" t="s">
        <v>600</v>
      </c>
      <c r="B107" s="127" t="s">
        <v>1722</v>
      </c>
      <c r="C107" s="140">
        <v>0.14347391000000001</v>
      </c>
      <c r="D107" s="140" t="str">
        <f t="shared" si="1"/>
        <v>ND2</v>
      </c>
      <c r="E107" s="140"/>
      <c r="F107" s="140">
        <f t="shared" si="2"/>
        <v>0.14347391000000001</v>
      </c>
      <c r="G107" s="108"/>
    </row>
    <row r="108" spans="1:7" x14ac:dyDescent="0.25">
      <c r="A108" s="108" t="s">
        <v>601</v>
      </c>
      <c r="B108" s="127" t="s">
        <v>1723</v>
      </c>
      <c r="C108" s="140">
        <v>8.1017729999999996E-2</v>
      </c>
      <c r="D108" s="140" t="str">
        <f t="shared" si="1"/>
        <v>ND2</v>
      </c>
      <c r="E108" s="140"/>
      <c r="F108" s="140">
        <f t="shared" si="2"/>
        <v>8.1017729999999996E-2</v>
      </c>
      <c r="G108" s="108"/>
    </row>
    <row r="109" spans="1:7" x14ac:dyDescent="0.25">
      <c r="A109" s="108" t="s">
        <v>602</v>
      </c>
      <c r="B109" s="127" t="s">
        <v>1724</v>
      </c>
      <c r="C109" s="140">
        <v>6.0324959999999997E-2</v>
      </c>
      <c r="D109" s="140" t="str">
        <f t="shared" si="1"/>
        <v>ND2</v>
      </c>
      <c r="E109" s="140"/>
      <c r="F109" s="140">
        <f t="shared" si="2"/>
        <v>6.0324959999999997E-2</v>
      </c>
      <c r="G109" s="108"/>
    </row>
    <row r="110" spans="1:7" x14ac:dyDescent="0.25">
      <c r="A110" s="108" t="s">
        <v>603</v>
      </c>
      <c r="B110" s="127" t="s">
        <v>1725</v>
      </c>
      <c r="C110" s="140">
        <v>2.0606510000000001E-2</v>
      </c>
      <c r="D110" s="140" t="str">
        <f t="shared" si="1"/>
        <v>ND2</v>
      </c>
      <c r="E110" s="140"/>
      <c r="F110" s="140">
        <f t="shared" si="2"/>
        <v>2.0606510000000001E-2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0.96209728999999999</v>
      </c>
      <c r="D150" s="140" t="str">
        <f>IF(C150="","","ND2")</f>
        <v>ND2</v>
      </c>
      <c r="E150" s="141"/>
      <c r="F150" s="140">
        <f>IF(C150="","",C150)</f>
        <v>0.96209728999999999</v>
      </c>
    </row>
    <row r="151" spans="1:7" x14ac:dyDescent="0.25">
      <c r="A151" s="108" t="s">
        <v>626</v>
      </c>
      <c r="B151" s="108" t="s">
        <v>1728</v>
      </c>
      <c r="C151" s="140">
        <v>3.7902709999999999E-2</v>
      </c>
      <c r="D151" s="140" t="str">
        <f>IF(C151="","","ND2")</f>
        <v>ND2</v>
      </c>
      <c r="E151" s="141"/>
      <c r="F151" s="140">
        <f>IF(C151="","",C151)</f>
        <v>3.7902709999999999E-2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0.34515092000000003</v>
      </c>
      <c r="D160" s="140" t="str">
        <f>IF(C160="","","ND2")</f>
        <v>ND2</v>
      </c>
      <c r="E160" s="141"/>
      <c r="F160" s="140">
        <f>IF(C160="","",C160)</f>
        <v>0.34515092000000003</v>
      </c>
    </row>
    <row r="161" spans="1:7" x14ac:dyDescent="0.25">
      <c r="A161" s="108" t="s">
        <v>638</v>
      </c>
      <c r="B161" s="108" t="s">
        <v>639</v>
      </c>
      <c r="C161" s="140">
        <v>0.65484907999999997</v>
      </c>
      <c r="D161" s="140" t="str">
        <f>IF(C161="","","ND2")</f>
        <v>ND2</v>
      </c>
      <c r="E161" s="141"/>
      <c r="F161" s="140">
        <f>IF(C161="","",C161)</f>
        <v>0.65484907999999997</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6.8645599999999996E-3</v>
      </c>
      <c r="D170" s="140" t="str">
        <f>IF(C170="","","ND2")</f>
        <v>ND2</v>
      </c>
      <c r="E170" s="141"/>
      <c r="F170" s="140">
        <f>IF(C170="","",C170)</f>
        <v>6.8645599999999996E-3</v>
      </c>
    </row>
    <row r="171" spans="1:7" x14ac:dyDescent="0.25">
      <c r="A171" s="108" t="s">
        <v>650</v>
      </c>
      <c r="B171" s="128" t="s">
        <v>1731</v>
      </c>
      <c r="C171" s="140">
        <v>4.32673E-3</v>
      </c>
      <c r="D171" s="140" t="str">
        <f>IF(C171="","","ND2")</f>
        <v>ND2</v>
      </c>
      <c r="E171" s="141"/>
      <c r="F171" s="140">
        <f>IF(C171="","",C171)</f>
        <v>4.32673E-3</v>
      </c>
    </row>
    <row r="172" spans="1:7" x14ac:dyDescent="0.25">
      <c r="A172" s="108" t="s">
        <v>652</v>
      </c>
      <c r="B172" s="128" t="s">
        <v>1732</v>
      </c>
      <c r="C172" s="140">
        <v>2.1114330000000001E-2</v>
      </c>
      <c r="D172" s="140" t="str">
        <f>IF(C172="","","ND2")</f>
        <v>ND2</v>
      </c>
      <c r="E172" s="140"/>
      <c r="F172" s="140">
        <f>IF(C172="","",C172)</f>
        <v>2.1114330000000001E-2</v>
      </c>
    </row>
    <row r="173" spans="1:7" x14ac:dyDescent="0.25">
      <c r="A173" s="108" t="s">
        <v>654</v>
      </c>
      <c r="B173" s="128" t="s">
        <v>1733</v>
      </c>
      <c r="C173" s="140">
        <v>0.36332841999999999</v>
      </c>
      <c r="D173" s="140" t="str">
        <f>IF(C173="","","ND2")</f>
        <v>ND2</v>
      </c>
      <c r="E173" s="140"/>
      <c r="F173" s="140">
        <f>IF(C173="","",C173)</f>
        <v>0.36332841999999999</v>
      </c>
    </row>
    <row r="174" spans="1:7" x14ac:dyDescent="0.25">
      <c r="A174" s="108" t="s">
        <v>656</v>
      </c>
      <c r="B174" s="128" t="s">
        <v>1734</v>
      </c>
      <c r="C174" s="140">
        <v>0.60436595000000004</v>
      </c>
      <c r="D174" s="140" t="str">
        <f>IF(C174="","","ND2")</f>
        <v>ND2</v>
      </c>
      <c r="E174" s="140"/>
      <c r="F174" s="140">
        <f>IF(C174="","",C174)</f>
        <v>0.60436595000000004</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0</v>
      </c>
      <c r="D180" s="140" t="str">
        <f>IF(C180="","","ND2")</f>
        <v>ND2</v>
      </c>
      <c r="E180" s="141"/>
      <c r="F180" s="140">
        <f>IF(C180="","",C180)</f>
        <v>0</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165.90155520274709</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2.21273199</v>
      </c>
      <c r="D190" s="169">
        <v>143</v>
      </c>
      <c r="E190" s="133"/>
      <c r="F190" s="165">
        <f t="shared" ref="F190:F213" si="3">IF($C$214=0,"",IF(C190="[for completion]","",IF(C190="","",C190/$C$214)))</f>
        <v>7.9651361828912215E-4</v>
      </c>
      <c r="G190" s="165">
        <f t="shared" ref="G190:G213" si="4">IF($D$214=0,"",IF(D190="[for completion]","",IF(D190="","",D190/$D$214)))</f>
        <v>8.5398626455658409E-3</v>
      </c>
    </row>
    <row r="191" spans="1:7" x14ac:dyDescent="0.25">
      <c r="A191" s="108" t="s">
        <v>677</v>
      </c>
      <c r="B191" s="127" t="s">
        <v>1736</v>
      </c>
      <c r="C191" s="166">
        <v>15.61259928</v>
      </c>
      <c r="D191" s="169">
        <v>400</v>
      </c>
      <c r="E191" s="133"/>
      <c r="F191" s="165">
        <f t="shared" si="3"/>
        <v>5.6200425535543243E-3</v>
      </c>
      <c r="G191" s="165">
        <f t="shared" si="4"/>
        <v>2.388772767990445E-2</v>
      </c>
    </row>
    <row r="192" spans="1:7" x14ac:dyDescent="0.25">
      <c r="A192" s="108" t="s">
        <v>678</v>
      </c>
      <c r="B192" s="127" t="s">
        <v>1737</v>
      </c>
      <c r="C192" s="166">
        <v>42.842522809999998</v>
      </c>
      <c r="D192" s="169">
        <v>666</v>
      </c>
      <c r="E192" s="133"/>
      <c r="F192" s="165">
        <f t="shared" si="3"/>
        <v>1.5421954856822649E-2</v>
      </c>
      <c r="G192" s="165">
        <f t="shared" si="4"/>
        <v>3.9773066587040905E-2</v>
      </c>
    </row>
    <row r="193" spans="1:7" x14ac:dyDescent="0.25">
      <c r="A193" s="108" t="s">
        <v>679</v>
      </c>
      <c r="B193" s="127" t="s">
        <v>1738</v>
      </c>
      <c r="C193" s="166">
        <v>113.07714747</v>
      </c>
      <c r="D193" s="169">
        <v>1272</v>
      </c>
      <c r="E193" s="133"/>
      <c r="F193" s="165">
        <f t="shared" si="3"/>
        <v>4.0704201089053878E-2</v>
      </c>
      <c r="G193" s="165">
        <f t="shared" si="4"/>
        <v>7.5962974022096147E-2</v>
      </c>
    </row>
    <row r="194" spans="1:7" x14ac:dyDescent="0.25">
      <c r="A194" s="108" t="s">
        <v>680</v>
      </c>
      <c r="B194" s="127" t="s">
        <v>1739</v>
      </c>
      <c r="C194" s="166">
        <v>607.18854535000003</v>
      </c>
      <c r="D194" s="169">
        <v>4774</v>
      </c>
      <c r="E194" s="133"/>
      <c r="F194" s="165">
        <f t="shared" si="3"/>
        <v>0.21856869581409957</v>
      </c>
      <c r="G194" s="165">
        <f t="shared" si="4"/>
        <v>0.2851000298596596</v>
      </c>
    </row>
    <row r="195" spans="1:7" x14ac:dyDescent="0.25">
      <c r="A195" s="108" t="s">
        <v>681</v>
      </c>
      <c r="B195" s="127" t="s">
        <v>1740</v>
      </c>
      <c r="C195" s="166">
        <v>879.53684497999996</v>
      </c>
      <c r="D195" s="169">
        <v>5057</v>
      </c>
      <c r="E195" s="133"/>
      <c r="F195" s="165">
        <f t="shared" si="3"/>
        <v>0.31660548045568704</v>
      </c>
      <c r="G195" s="165">
        <f t="shared" si="4"/>
        <v>0.302000597193192</v>
      </c>
    </row>
    <row r="196" spans="1:7" x14ac:dyDescent="0.25">
      <c r="A196" s="108" t="s">
        <v>682</v>
      </c>
      <c r="B196" s="127" t="s">
        <v>1741</v>
      </c>
      <c r="C196" s="166">
        <v>666.81982916000004</v>
      </c>
      <c r="D196" s="169">
        <v>3036</v>
      </c>
      <c r="E196" s="133"/>
      <c r="F196" s="165">
        <f t="shared" si="3"/>
        <v>0.24003407428984017</v>
      </c>
      <c r="G196" s="165">
        <f t="shared" si="4"/>
        <v>0.18130785309047476</v>
      </c>
    </row>
    <row r="197" spans="1:7" x14ac:dyDescent="0.25">
      <c r="A197" s="108" t="s">
        <v>683</v>
      </c>
      <c r="B197" s="127" t="s">
        <v>1742</v>
      </c>
      <c r="C197" s="166">
        <v>204.48558702</v>
      </c>
      <c r="D197" s="169">
        <v>755</v>
      </c>
      <c r="E197" s="133"/>
      <c r="F197" s="165">
        <f t="shared" si="3"/>
        <v>7.360835182089781E-2</v>
      </c>
      <c r="G197" s="165">
        <f t="shared" si="4"/>
        <v>4.5088085995819649E-2</v>
      </c>
    </row>
    <row r="198" spans="1:7" x14ac:dyDescent="0.25">
      <c r="A198" s="108" t="s">
        <v>684</v>
      </c>
      <c r="B198" s="127" t="s">
        <v>1743</v>
      </c>
      <c r="C198" s="166">
        <v>97.865078560000001</v>
      </c>
      <c r="D198" s="169">
        <v>304</v>
      </c>
      <c r="E198" s="133"/>
      <c r="F198" s="165">
        <f t="shared" si="3"/>
        <v>3.5228336816323966E-2</v>
      </c>
      <c r="G198" s="165">
        <f t="shared" si="4"/>
        <v>1.8154673036727381E-2</v>
      </c>
    </row>
    <row r="199" spans="1:7" x14ac:dyDescent="0.25">
      <c r="A199" s="108" t="s">
        <v>685</v>
      </c>
      <c r="B199" s="127" t="s">
        <v>1744</v>
      </c>
      <c r="C199" s="166">
        <v>55.191717060000002</v>
      </c>
      <c r="D199" s="169">
        <v>148</v>
      </c>
      <c r="E199" s="127"/>
      <c r="F199" s="165">
        <f t="shared" si="3"/>
        <v>1.9867274687455517E-2</v>
      </c>
      <c r="G199" s="165">
        <f t="shared" si="4"/>
        <v>8.8384592415646467E-3</v>
      </c>
    </row>
    <row r="200" spans="1:7" x14ac:dyDescent="0.25">
      <c r="A200" s="108" t="s">
        <v>686</v>
      </c>
      <c r="B200" s="127" t="s">
        <v>1745</v>
      </c>
      <c r="C200" s="166">
        <v>31.670165740000002</v>
      </c>
      <c r="D200" s="169">
        <v>75</v>
      </c>
      <c r="E200" s="127"/>
      <c r="F200" s="165">
        <f t="shared" si="3"/>
        <v>1.140025923581626E-2</v>
      </c>
      <c r="G200" s="165">
        <f t="shared" si="4"/>
        <v>4.4789489399820843E-3</v>
      </c>
    </row>
    <row r="201" spans="1:7" x14ac:dyDescent="0.25">
      <c r="A201" s="108" t="s">
        <v>687</v>
      </c>
      <c r="B201" s="127" t="s">
        <v>1746</v>
      </c>
      <c r="C201" s="166">
        <v>23.663996310000002</v>
      </c>
      <c r="D201" s="169">
        <v>50</v>
      </c>
      <c r="E201" s="127"/>
      <c r="F201" s="165">
        <f t="shared" si="3"/>
        <v>8.5182911483367377E-3</v>
      </c>
      <c r="G201" s="165">
        <f t="shared" si="4"/>
        <v>2.9859659599880562E-3</v>
      </c>
    </row>
    <row r="202" spans="1:7" x14ac:dyDescent="0.25">
      <c r="A202" s="108" t="s">
        <v>688</v>
      </c>
      <c r="B202" s="127" t="s">
        <v>1747</v>
      </c>
      <c r="C202" s="166">
        <v>14.650545749999999</v>
      </c>
      <c r="D202" s="169">
        <v>28</v>
      </c>
      <c r="E202" s="127"/>
      <c r="F202" s="165">
        <f t="shared" si="3"/>
        <v>5.2737336731154775E-3</v>
      </c>
      <c r="G202" s="165">
        <f t="shared" si="4"/>
        <v>1.6721409375933115E-3</v>
      </c>
    </row>
    <row r="203" spans="1:7" x14ac:dyDescent="0.25">
      <c r="A203" s="108" t="s">
        <v>689</v>
      </c>
      <c r="B203" s="127" t="s">
        <v>1748</v>
      </c>
      <c r="C203" s="166">
        <v>10.76227972</v>
      </c>
      <c r="D203" s="169">
        <v>19</v>
      </c>
      <c r="E203" s="127"/>
      <c r="F203" s="165">
        <f t="shared" si="3"/>
        <v>3.8740807289620468E-3</v>
      </c>
      <c r="G203" s="165">
        <f t="shared" si="4"/>
        <v>1.1346670647954613E-3</v>
      </c>
    </row>
    <row r="204" spans="1:7" x14ac:dyDescent="0.25">
      <c r="A204" s="108" t="s">
        <v>690</v>
      </c>
      <c r="B204" s="127" t="s">
        <v>1749</v>
      </c>
      <c r="C204" s="166">
        <v>3.7561101400000001</v>
      </c>
      <c r="D204" s="169">
        <v>6</v>
      </c>
      <c r="E204" s="127"/>
      <c r="F204" s="165">
        <f t="shared" si="3"/>
        <v>1.35208099843301E-3</v>
      </c>
      <c r="G204" s="165">
        <f t="shared" si="4"/>
        <v>3.5831591519856673E-4</v>
      </c>
    </row>
    <row r="205" spans="1:7" x14ac:dyDescent="0.25">
      <c r="A205" s="108" t="s">
        <v>691</v>
      </c>
      <c r="B205" s="127" t="s">
        <v>1750</v>
      </c>
      <c r="C205" s="166">
        <v>3.392061</v>
      </c>
      <c r="D205" s="169">
        <v>5</v>
      </c>
      <c r="F205" s="165">
        <f t="shared" si="3"/>
        <v>1.2210348080010439E-3</v>
      </c>
      <c r="G205" s="165">
        <f t="shared" si="4"/>
        <v>2.9859659599880563E-4</v>
      </c>
    </row>
    <row r="206" spans="1:7" x14ac:dyDescent="0.25">
      <c r="A206" s="108" t="s">
        <v>692</v>
      </c>
      <c r="B206" s="127" t="s">
        <v>1751</v>
      </c>
      <c r="C206" s="166">
        <v>2.17754995</v>
      </c>
      <c r="D206" s="169">
        <v>3</v>
      </c>
      <c r="E206" s="122"/>
      <c r="F206" s="165">
        <f t="shared" si="3"/>
        <v>7.8384919525649238E-4</v>
      </c>
      <c r="G206" s="165">
        <f t="shared" si="4"/>
        <v>1.7915795759928336E-4</v>
      </c>
    </row>
    <row r="207" spans="1:7" x14ac:dyDescent="0.25">
      <c r="A207" s="108" t="s">
        <v>693</v>
      </c>
      <c r="B207" s="127" t="s">
        <v>1752</v>
      </c>
      <c r="C207" s="166">
        <v>2.3010477800000002</v>
      </c>
      <c r="D207" s="169">
        <v>3</v>
      </c>
      <c r="E207" s="122"/>
      <c r="F207" s="165">
        <f t="shared" si="3"/>
        <v>8.2830451287684058E-4</v>
      </c>
      <c r="G207" s="165">
        <f t="shared" si="4"/>
        <v>1.7915795759928336E-4</v>
      </c>
    </row>
    <row r="208" spans="1:7" x14ac:dyDescent="0.25">
      <c r="A208" s="108" t="s">
        <v>694</v>
      </c>
      <c r="B208" s="127" t="s">
        <v>1753</v>
      </c>
      <c r="C208" s="166">
        <v>0.81518179999999996</v>
      </c>
      <c r="D208" s="169">
        <v>1</v>
      </c>
      <c r="E208" s="122"/>
      <c r="F208" s="165">
        <f t="shared" si="3"/>
        <v>2.9343969717789429E-4</v>
      </c>
      <c r="G208" s="165">
        <f t="shared" si="4"/>
        <v>5.9719319199761121E-5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2778.0215418700004</v>
      </c>
      <c r="D214" s="170">
        <f>SUM(D190:D213)</f>
        <v>16745</v>
      </c>
      <c r="E214" s="122"/>
      <c r="F214" s="171">
        <f>SUM(F190:F213)</f>
        <v>0.99999999999999978</v>
      </c>
      <c r="G214" s="171">
        <f>SUM(G190:G213)</f>
        <v>0.99999999999999989</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0.75525386999999999</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135.39568188000001</v>
      </c>
      <c r="D219" s="169">
        <v>1708</v>
      </c>
      <c r="F219" s="165">
        <f t="shared" ref="F219:F226" si="5">IF($C$227=0,"",IF(C219="[for completion]","",C219/$C$227))</f>
        <v>4.8738168455259578E-2</v>
      </c>
      <c r="G219" s="165">
        <f t="shared" ref="G219:G226" si="6">IF($D$227=0,"",IF(D219="[for completion]","",D219/$D$227))</f>
        <v>0.102000597193192</v>
      </c>
    </row>
    <row r="220" spans="1:7" x14ac:dyDescent="0.25">
      <c r="A220" s="108" t="s">
        <v>707</v>
      </c>
      <c r="B220" s="108" t="s">
        <v>1759</v>
      </c>
      <c r="C220" s="166">
        <v>165.86295059</v>
      </c>
      <c r="D220" s="169">
        <v>1229</v>
      </c>
      <c r="F220" s="165">
        <f t="shared" si="5"/>
        <v>5.9705422758655376E-2</v>
      </c>
      <c r="G220" s="165">
        <f t="shared" si="6"/>
        <v>7.3395043296506424E-2</v>
      </c>
    </row>
    <row r="221" spans="1:7" x14ac:dyDescent="0.25">
      <c r="A221" s="108" t="s">
        <v>709</v>
      </c>
      <c r="B221" s="108" t="s">
        <v>1760</v>
      </c>
      <c r="C221" s="166">
        <v>254.32585677</v>
      </c>
      <c r="D221" s="169">
        <v>1558</v>
      </c>
      <c r="F221" s="165">
        <f t="shared" si="5"/>
        <v>9.1549274523912746E-2</v>
      </c>
      <c r="G221" s="165">
        <f t="shared" si="6"/>
        <v>9.3042699313227825E-2</v>
      </c>
    </row>
    <row r="222" spans="1:7" x14ac:dyDescent="0.25">
      <c r="A222" s="108" t="s">
        <v>711</v>
      </c>
      <c r="B222" s="108" t="s">
        <v>1761</v>
      </c>
      <c r="C222" s="166">
        <v>373.11831231999997</v>
      </c>
      <c r="D222" s="169">
        <v>2068</v>
      </c>
      <c r="F222" s="165">
        <f t="shared" si="5"/>
        <v>0.13431080598058961</v>
      </c>
      <c r="G222" s="165">
        <f t="shared" si="6"/>
        <v>0.12349955210510601</v>
      </c>
    </row>
    <row r="223" spans="1:7" x14ac:dyDescent="0.25">
      <c r="A223" s="108" t="s">
        <v>713</v>
      </c>
      <c r="B223" s="108" t="s">
        <v>1762</v>
      </c>
      <c r="C223" s="166">
        <v>481.35232703999998</v>
      </c>
      <c r="D223" s="169">
        <v>2678</v>
      </c>
      <c r="F223" s="165">
        <f t="shared" si="5"/>
        <v>0.17327163226962669</v>
      </c>
      <c r="G223" s="165">
        <f t="shared" si="6"/>
        <v>0.15992833681696028</v>
      </c>
    </row>
    <row r="224" spans="1:7" x14ac:dyDescent="0.25">
      <c r="A224" s="108" t="s">
        <v>715</v>
      </c>
      <c r="B224" s="108" t="s">
        <v>1763</v>
      </c>
      <c r="C224" s="166">
        <v>574.48539929000003</v>
      </c>
      <c r="D224" s="169">
        <v>3229</v>
      </c>
      <c r="F224" s="165">
        <f t="shared" si="5"/>
        <v>0.20679659629395472</v>
      </c>
      <c r="G224" s="165">
        <f t="shared" si="6"/>
        <v>0.19283368169602866</v>
      </c>
    </row>
    <row r="225" spans="1:7" x14ac:dyDescent="0.25">
      <c r="A225" s="108" t="s">
        <v>717</v>
      </c>
      <c r="B225" s="108" t="s">
        <v>1764</v>
      </c>
      <c r="C225" s="166">
        <v>776.49617860000001</v>
      </c>
      <c r="D225" s="169">
        <v>4184</v>
      </c>
      <c r="F225" s="165">
        <f t="shared" si="5"/>
        <v>0.27951409551608758</v>
      </c>
      <c r="G225" s="165">
        <f t="shared" si="6"/>
        <v>0.24986563153180052</v>
      </c>
    </row>
    <row r="226" spans="1:7" x14ac:dyDescent="0.25">
      <c r="A226" s="108" t="s">
        <v>719</v>
      </c>
      <c r="B226" s="108" t="s">
        <v>1765</v>
      </c>
      <c r="C226" s="166">
        <v>16.98483538</v>
      </c>
      <c r="D226" s="169">
        <v>91</v>
      </c>
      <c r="F226" s="165">
        <f t="shared" si="5"/>
        <v>6.1140042019137159E-3</v>
      </c>
      <c r="G226" s="165">
        <f t="shared" si="6"/>
        <v>5.4344580471782618E-3</v>
      </c>
    </row>
    <row r="227" spans="1:7" x14ac:dyDescent="0.25">
      <c r="A227" s="108" t="s">
        <v>721</v>
      </c>
      <c r="B227" s="136" t="s">
        <v>98</v>
      </c>
      <c r="C227" s="166">
        <f>SUM(C219:C226)</f>
        <v>2778.02154187</v>
      </c>
      <c r="D227" s="169">
        <f>SUM(D219:D226)</f>
        <v>16745</v>
      </c>
      <c r="F227" s="140">
        <f>SUM(F219:F226)</f>
        <v>1</v>
      </c>
      <c r="G227" s="140">
        <f>SUM(G219:G226)</f>
        <v>0.99999999999999989</v>
      </c>
    </row>
    <row r="228" spans="1:7" outlineLevel="1" x14ac:dyDescent="0.25">
      <c r="A228" s="108" t="s">
        <v>722</v>
      </c>
      <c r="B228" s="123" t="s">
        <v>1766</v>
      </c>
      <c r="C228" s="166">
        <v>14.594697379999999</v>
      </c>
      <c r="D228" s="169">
        <v>78</v>
      </c>
      <c r="F228" s="165">
        <f t="shared" ref="F228:F233" si="7">IF($C$227=0,"",IF(C228="[for completion]","",C228/$C$227))</f>
        <v>5.253630024112668E-3</v>
      </c>
      <c r="G228" s="165">
        <f t="shared" ref="G228:G233" si="8">IF($D$227=0,"",IF(D228="[for completion]","",D228/$D$227))</f>
        <v>4.6581068975813673E-3</v>
      </c>
    </row>
    <row r="229" spans="1:7" outlineLevel="1" x14ac:dyDescent="0.25">
      <c r="A229" s="108" t="s">
        <v>724</v>
      </c>
      <c r="B229" s="123" t="s">
        <v>1767</v>
      </c>
      <c r="C229" s="166">
        <v>2.3901379999999999</v>
      </c>
      <c r="D229" s="169">
        <v>13</v>
      </c>
      <c r="F229" s="165">
        <f t="shared" si="7"/>
        <v>8.6037417780104766E-4</v>
      </c>
      <c r="G229" s="165">
        <f t="shared" si="8"/>
        <v>7.7635114959689455E-4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0.58052123</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358.63403935000002</v>
      </c>
      <c r="D241" s="169">
        <v>3315</v>
      </c>
      <c r="F241" s="165">
        <f t="shared" ref="F241:F248" si="9">IF($C$249=0,"",IF(C241="[Mark as ND1 if not relevant]","",C241/$C$249))</f>
        <v>0.1290969252558743</v>
      </c>
      <c r="G241" s="165">
        <f t="shared" ref="G241:G248" si="10">IF($D$249=0,"",IF(D241="[Mark as ND1 if not relevant]","",D241/$D$249))</f>
        <v>0.19796954314720813</v>
      </c>
    </row>
    <row r="242" spans="1:7" x14ac:dyDescent="0.25">
      <c r="A242" s="108" t="s">
        <v>740</v>
      </c>
      <c r="B242" s="108" t="s">
        <v>1773</v>
      </c>
      <c r="C242" s="166">
        <v>375.02636035</v>
      </c>
      <c r="D242" s="169">
        <v>2289</v>
      </c>
      <c r="F242" s="165">
        <f t="shared" si="9"/>
        <v>0.13499764299795688</v>
      </c>
      <c r="G242" s="165">
        <f t="shared" si="10"/>
        <v>0.13669752164825322</v>
      </c>
    </row>
    <row r="243" spans="1:7" x14ac:dyDescent="0.25">
      <c r="A243" s="108" t="s">
        <v>741</v>
      </c>
      <c r="B243" s="108" t="s">
        <v>1774</v>
      </c>
      <c r="C243" s="166">
        <v>597.73655857999995</v>
      </c>
      <c r="D243" s="169">
        <v>3373</v>
      </c>
      <c r="F243" s="165">
        <f t="shared" si="9"/>
        <v>0.21516627915622247</v>
      </c>
      <c r="G243" s="165">
        <f t="shared" si="10"/>
        <v>0.20143326366079425</v>
      </c>
    </row>
    <row r="244" spans="1:7" x14ac:dyDescent="0.25">
      <c r="A244" s="108" t="s">
        <v>742</v>
      </c>
      <c r="B244" s="108" t="s">
        <v>1775</v>
      </c>
      <c r="C244" s="166">
        <v>828.58830172</v>
      </c>
      <c r="D244" s="169">
        <v>4490</v>
      </c>
      <c r="F244" s="165">
        <f t="shared" si="9"/>
        <v>0.29826561429838422</v>
      </c>
      <c r="G244" s="165">
        <f t="shared" si="10"/>
        <v>0.26813974320692746</v>
      </c>
    </row>
    <row r="245" spans="1:7" x14ac:dyDescent="0.25">
      <c r="A245" s="108" t="s">
        <v>743</v>
      </c>
      <c r="B245" s="108" t="s">
        <v>1776</v>
      </c>
      <c r="C245" s="166">
        <v>547.76665920999994</v>
      </c>
      <c r="D245" s="169">
        <v>2896</v>
      </c>
      <c r="F245" s="165">
        <f t="shared" si="9"/>
        <v>0.19717869388488463</v>
      </c>
      <c r="G245" s="165">
        <f t="shared" si="10"/>
        <v>0.17294714840250822</v>
      </c>
    </row>
    <row r="246" spans="1:7" x14ac:dyDescent="0.25">
      <c r="A246" s="108" t="s">
        <v>744</v>
      </c>
      <c r="B246" s="108" t="s">
        <v>1777</v>
      </c>
      <c r="C246" s="166">
        <v>66.683181849999997</v>
      </c>
      <c r="D246" s="169">
        <v>361</v>
      </c>
      <c r="F246" s="165">
        <f t="shared" si="9"/>
        <v>2.4003839007350827E-2</v>
      </c>
      <c r="G246" s="165">
        <f t="shared" si="10"/>
        <v>2.1558674231113767E-2</v>
      </c>
    </row>
    <row r="247" spans="1:7" x14ac:dyDescent="0.25">
      <c r="A247" s="108" t="s">
        <v>745</v>
      </c>
      <c r="B247" s="108" t="s">
        <v>1778</v>
      </c>
      <c r="C247" s="166">
        <v>3.58644081</v>
      </c>
      <c r="D247" s="169">
        <v>21</v>
      </c>
      <c r="F247" s="165">
        <f t="shared" si="9"/>
        <v>1.2910053993266805E-3</v>
      </c>
      <c r="G247" s="165">
        <f t="shared" si="10"/>
        <v>1.2541057031949835E-3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2778.02154187</v>
      </c>
      <c r="D249" s="169">
        <f>SUM(D241:D248)</f>
        <v>16745</v>
      </c>
      <c r="F249" s="140">
        <f>SUM(F241:F248)</f>
        <v>1</v>
      </c>
      <c r="G249" s="140">
        <f>SUM(G241:G248)</f>
        <v>1.0000000000000002</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0.30800186000000002</v>
      </c>
      <c r="E277" s="103"/>
      <c r="F277" s="103"/>
    </row>
    <row r="278" spans="1:7" x14ac:dyDescent="0.25">
      <c r="A278" s="108" t="s">
        <v>779</v>
      </c>
      <c r="B278" s="108" t="s">
        <v>780</v>
      </c>
      <c r="C278" s="140">
        <v>0.69199814000000004</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66" zoomScale="60" zoomScaleNormal="80" workbookViewId="0">
      <selection activeCell="C108" sqref="C10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184" zoomScale="60" zoomScaleNormal="80" workbookViewId="0">
      <selection activeCell="D11" sqref="D1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7" zoomScale="60" zoomScaleNormal="80" workbookViewId="0">
      <selection activeCell="C11" sqref="C1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N9" sqref="N9"/>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B4" zoomScale="60" zoomScaleNormal="80" workbookViewId="0">
      <selection activeCell="D96" sqref="D9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70.011499999999998</v>
      </c>
      <c r="H75" s="23"/>
    </row>
    <row r="76" spans="1:14" x14ac:dyDescent="0.25">
      <c r="A76" s="25" t="s">
        <v>1583</v>
      </c>
      <c r="B76" s="25" t="s">
        <v>1611</v>
      </c>
      <c r="C76" s="148">
        <v>306.31670000000003</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2.4216099999999998E-3</v>
      </c>
      <c r="D82" s="108" t="str">
        <f t="shared" ref="D82:D87" si="0">IF(C82="","","ND2")</f>
        <v>ND2</v>
      </c>
      <c r="E82" s="108" t="str">
        <f t="shared" ref="E82:E87" si="1">IF(C82="","","ND2")</f>
        <v>ND2</v>
      </c>
      <c r="F82" s="108" t="str">
        <f t="shared" ref="F82:F87" si="2">IF(C82="","","ND2")</f>
        <v>ND2</v>
      </c>
      <c r="G82" s="168">
        <f t="shared" ref="G82:G87" si="3">IF(C82="","",C82)</f>
        <v>2.4216099999999998E-3</v>
      </c>
      <c r="H82" s="23"/>
    </row>
    <row r="83" spans="1:8" x14ac:dyDescent="0.25">
      <c r="A83" s="25" t="s">
        <v>1590</v>
      </c>
      <c r="B83" s="25" t="s">
        <v>1801</v>
      </c>
      <c r="C83" s="190">
        <v>5.5661999999999997E-4</v>
      </c>
      <c r="D83" s="25" t="str">
        <f t="shared" si="0"/>
        <v>ND2</v>
      </c>
      <c r="E83" s="25" t="str">
        <f t="shared" si="1"/>
        <v>ND2</v>
      </c>
      <c r="F83" s="25" t="str">
        <f t="shared" si="2"/>
        <v>ND2</v>
      </c>
      <c r="G83" s="190">
        <f t="shared" si="3"/>
        <v>5.5661999999999997E-4</v>
      </c>
      <c r="H83" s="23"/>
    </row>
    <row r="84" spans="1:8" x14ac:dyDescent="0.25">
      <c r="A84" s="25" t="s">
        <v>1591</v>
      </c>
      <c r="B84" s="25" t="s">
        <v>1802</v>
      </c>
      <c r="C84" s="190">
        <v>4.9070000000000003E-5</v>
      </c>
      <c r="D84" s="25" t="str">
        <f t="shared" si="0"/>
        <v>ND2</v>
      </c>
      <c r="E84" s="25" t="str">
        <f t="shared" si="1"/>
        <v>ND2</v>
      </c>
      <c r="F84" s="25" t="str">
        <f t="shared" si="2"/>
        <v>ND2</v>
      </c>
      <c r="G84" s="190">
        <f t="shared" si="3"/>
        <v>4.9070000000000003E-5</v>
      </c>
      <c r="H84" s="23"/>
    </row>
    <row r="85" spans="1:8" x14ac:dyDescent="0.25">
      <c r="A85" s="25" t="s">
        <v>1592</v>
      </c>
      <c r="B85" s="25" t="s">
        <v>1803</v>
      </c>
      <c r="C85" s="190">
        <v>0</v>
      </c>
      <c r="D85" s="25" t="str">
        <f t="shared" si="0"/>
        <v>ND2</v>
      </c>
      <c r="E85" s="25" t="str">
        <f t="shared" si="1"/>
        <v>ND2</v>
      </c>
      <c r="F85" s="25" t="str">
        <f t="shared" si="2"/>
        <v>ND2</v>
      </c>
      <c r="G85" s="190">
        <f t="shared" si="3"/>
        <v>0</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0.99697270000000004</v>
      </c>
      <c r="D87" s="25" t="str">
        <f t="shared" si="0"/>
        <v>ND2</v>
      </c>
      <c r="E87" s="25" t="str">
        <f t="shared" si="1"/>
        <v>ND2</v>
      </c>
      <c r="F87" s="25" t="str">
        <f t="shared" si="2"/>
        <v>ND2</v>
      </c>
      <c r="G87" s="190">
        <f t="shared" si="3"/>
        <v>0.99697270000000004</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DA7163-BF69-4A2B-AE93-D4858B19A806}"/>
</file>

<file path=customXml/itemProps2.xml><?xml version="1.0" encoding="utf-8"?>
<ds:datastoreItem xmlns:ds="http://schemas.openxmlformats.org/officeDocument/2006/customXml" ds:itemID="{5A242B92-735A-4985-ACD0-ACAEFD6DC05F}"/>
</file>

<file path=customXml/itemProps3.xml><?xml version="1.0" encoding="utf-8"?>
<ds:datastoreItem xmlns:ds="http://schemas.openxmlformats.org/officeDocument/2006/customXml" ds:itemID="{9FDD379A-1F03-4D4A-990E-F96F1BC0AC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2020-08-18T08:11:42Z</dcterms:created>
  <dcterms:modified xsi:type="dcterms:W3CDTF">2020-08-18T09:40:16Z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