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activeTab="1"/>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45621"/>
</workbook>
</file>

<file path=xl/calcChain.xml><?xml version="1.0" encoding="utf-8"?>
<calcChain xmlns="http://schemas.openxmlformats.org/spreadsheetml/2006/main">
  <c r="G87" i="18" l="1"/>
  <c r="F87" i="18"/>
  <c r="D87" i="18"/>
  <c r="E87" i="18" s="1"/>
  <c r="G86" i="18"/>
  <c r="F86" i="18"/>
  <c r="D86" i="18"/>
  <c r="E86" i="18" s="1"/>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8" i="10" s="1"/>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C15" i="9"/>
  <c r="F25" i="9" s="1"/>
  <c r="F13"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5" i="8" s="1"/>
  <c r="C207" i="8"/>
  <c r="F206" i="8"/>
  <c r="F204" i="8"/>
  <c r="F202" i="8"/>
  <c r="F200" i="8"/>
  <c r="F198" i="8"/>
  <c r="F196" i="8"/>
  <c r="F194" i="8"/>
  <c r="F187" i="8"/>
  <c r="F185" i="8"/>
  <c r="F183" i="8"/>
  <c r="F181" i="8"/>
  <c r="C179" i="8"/>
  <c r="F186" i="8" s="1"/>
  <c r="F178" i="8"/>
  <c r="F177" i="8"/>
  <c r="F175" i="8"/>
  <c r="F179" i="8" s="1"/>
  <c r="F174" i="8"/>
  <c r="D167" i="8"/>
  <c r="C167" i="8"/>
  <c r="G166" i="8"/>
  <c r="F166" i="8"/>
  <c r="G165" i="8"/>
  <c r="F165" i="8"/>
  <c r="G164" i="8"/>
  <c r="G167" i="8" s="1"/>
  <c r="F164" i="8"/>
  <c r="F167" i="8" s="1"/>
  <c r="G161" i="8"/>
  <c r="G159" i="8"/>
  <c r="G157" i="8"/>
  <c r="G155" i="8"/>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D129" i="8"/>
  <c r="G136" i="8" s="1"/>
  <c r="C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D80" i="8"/>
  <c r="G80" i="8" s="1"/>
  <c r="D79" i="8"/>
  <c r="D78" i="8"/>
  <c r="G78" i="8" s="1"/>
  <c r="D77" i="8"/>
  <c r="G81" i="8" s="1"/>
  <c r="C77" i="8"/>
  <c r="F82" i="8" s="1"/>
  <c r="G76" i="8"/>
  <c r="F76" i="8"/>
  <c r="G75" i="8"/>
  <c r="F75" i="8"/>
  <c r="G74" i="8"/>
  <c r="F74" i="8"/>
  <c r="G73" i="8"/>
  <c r="F73" i="8"/>
  <c r="G72" i="8"/>
  <c r="F72" i="8"/>
  <c r="G71" i="8"/>
  <c r="F71" i="8"/>
  <c r="G70" i="8"/>
  <c r="G77" i="8" s="1"/>
  <c r="F70" i="8"/>
  <c r="F77" i="8" s="1"/>
  <c r="C58" i="8"/>
  <c r="F64" i="8" s="1"/>
  <c r="F56" i="8"/>
  <c r="F54" i="8"/>
  <c r="G104" i="8" l="1"/>
  <c r="G102" i="8"/>
  <c r="G99" i="8"/>
  <c r="G97" i="8"/>
  <c r="G95" i="8"/>
  <c r="G93" i="8"/>
  <c r="G105" i="8"/>
  <c r="G103" i="8"/>
  <c r="G101" i="8"/>
  <c r="G98" i="8"/>
  <c r="G96" i="8"/>
  <c r="G94" i="8"/>
  <c r="F59" i="8"/>
  <c r="F61" i="8"/>
  <c r="F63" i="8"/>
  <c r="F79" i="8"/>
  <c r="F81" i="8"/>
  <c r="F102" i="8"/>
  <c r="F104" i="8"/>
  <c r="G130" i="8"/>
  <c r="G131" i="8"/>
  <c r="G132" i="8"/>
  <c r="G133" i="8"/>
  <c r="G135" i="8"/>
  <c r="F53" i="8"/>
  <c r="F55" i="8"/>
  <c r="F57" i="8"/>
  <c r="F60" i="8"/>
  <c r="F62" i="8"/>
  <c r="F78" i="8"/>
  <c r="G79" i="8"/>
  <c r="F80" i="8"/>
  <c r="F94" i="8"/>
  <c r="F100" i="8" s="1"/>
  <c r="F96" i="8"/>
  <c r="F98" i="8"/>
  <c r="F101" i="8"/>
  <c r="F103" i="8"/>
  <c r="F136" i="8"/>
  <c r="F135" i="8"/>
  <c r="F134" i="8"/>
  <c r="F130" i="8"/>
  <c r="F131" i="8"/>
  <c r="F132" i="8"/>
  <c r="F133" i="8"/>
  <c r="G134" i="8"/>
  <c r="G156" i="8"/>
  <c r="G158" i="8"/>
  <c r="G160" i="8"/>
  <c r="F156" i="8"/>
  <c r="F157" i="8"/>
  <c r="F158" i="8"/>
  <c r="F159" i="8"/>
  <c r="F160" i="8"/>
  <c r="F161" i="8"/>
  <c r="F180" i="8"/>
  <c r="F182" i="8"/>
  <c r="F184" i="8"/>
  <c r="F193" i="8"/>
  <c r="F195" i="8"/>
  <c r="F197" i="8"/>
  <c r="F199" i="8"/>
  <c r="F201" i="8"/>
  <c r="F203" i="8"/>
  <c r="F205" i="8"/>
  <c r="F210" i="8"/>
  <c r="F212" i="8"/>
  <c r="F214" i="8"/>
  <c r="F16" i="9"/>
  <c r="F18" i="9"/>
  <c r="F20" i="9"/>
  <c r="F22" i="9"/>
  <c r="F24" i="9"/>
  <c r="F26" i="9"/>
  <c r="F228" i="9"/>
  <c r="F229" i="9"/>
  <c r="F230" i="9"/>
  <c r="F231" i="9"/>
  <c r="F232" i="9"/>
  <c r="F250" i="9"/>
  <c r="F251" i="9"/>
  <c r="F252" i="9"/>
  <c r="F253" i="9"/>
  <c r="F254" i="9"/>
  <c r="F329" i="9"/>
  <c r="F330" i="9"/>
  <c r="F331" i="9"/>
  <c r="F332" i="9"/>
  <c r="F333" i="9"/>
  <c r="F351" i="9"/>
  <c r="F352" i="9"/>
  <c r="F353" i="9"/>
  <c r="F354" i="9"/>
  <c r="F355" i="9"/>
  <c r="F153" i="10"/>
  <c r="F155" i="10"/>
  <c r="F157" i="10"/>
  <c r="F159" i="10"/>
  <c r="F158" i="11"/>
  <c r="F159" i="11"/>
  <c r="F160" i="11"/>
  <c r="F161" i="11"/>
  <c r="F162" i="11"/>
  <c r="F180" i="11"/>
  <c r="F181" i="11"/>
  <c r="F182" i="11"/>
  <c r="F183" i="11"/>
  <c r="F184" i="11"/>
  <c r="F209" i="8"/>
  <c r="F211" i="8"/>
  <c r="F213" i="8"/>
  <c r="F12" i="9"/>
  <c r="F14" i="9"/>
  <c r="F17" i="9"/>
  <c r="F19" i="9"/>
  <c r="F21" i="9"/>
  <c r="F23" i="9"/>
  <c r="G228" i="9"/>
  <c r="G229" i="9"/>
  <c r="G230" i="9"/>
  <c r="G231" i="9"/>
  <c r="G232" i="9"/>
  <c r="G250" i="9"/>
  <c r="G251" i="9"/>
  <c r="G252" i="9"/>
  <c r="G253" i="9"/>
  <c r="G254" i="9"/>
  <c r="G329" i="9"/>
  <c r="G330" i="9"/>
  <c r="G331" i="9"/>
  <c r="G332" i="9"/>
  <c r="G333" i="9"/>
  <c r="G351" i="9"/>
  <c r="G352" i="9"/>
  <c r="G353" i="9"/>
  <c r="G354" i="9"/>
  <c r="G355" i="9"/>
  <c r="F149" i="10"/>
  <c r="F151" i="10"/>
  <c r="F152" i="10" s="1"/>
  <c r="F154" i="10"/>
  <c r="F156" i="10"/>
  <c r="G158" i="11"/>
  <c r="G159" i="11"/>
  <c r="G160" i="11"/>
  <c r="G161" i="11"/>
  <c r="G162" i="11"/>
  <c r="G180" i="11"/>
  <c r="G181" i="11"/>
  <c r="G182" i="11"/>
  <c r="G183" i="11"/>
  <c r="G184" i="11"/>
  <c r="F208" i="8" l="1"/>
  <c r="F15" i="9"/>
  <c r="F58" i="8"/>
  <c r="G100" i="8"/>
</calcChain>
</file>

<file path=xl/sharedStrings.xml><?xml version="1.0" encoding="utf-8"?>
<sst xmlns="http://schemas.openxmlformats.org/spreadsheetml/2006/main" count="2471" uniqueCount="1814">
  <si>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</si>
  <si>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</si>
  <si>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</si>
  <si>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</si>
  <si>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</si>
  <si>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</si>
  <si>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</si>
  <si>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</si>
  <si>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</si>
  <si>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</si>
  <si>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</si>
  <si>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</si>
  <si>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</si>
  <si>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</si>
  <si>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</si>
  <si>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</si>
  <si>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</si>
  <si>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</si>
  <si>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</si>
  <si>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</si>
  <si>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</si>
  <si>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</si>
  <si>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</si>
  <si>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</si>
  <si>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</si>
  <si>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</si>
  <si>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</si>
  <si>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</si>
  <si>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</si>
  <si>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</si>
  <si>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</si>
  <si>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</si>
  <si>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</si>
  <si>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</si>
  <si>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</si>
  <si>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</si>
  <si>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</si>
  <si>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</si>
  <si>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</si>
  <si>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</si>
  <si>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</si>
  <si>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</si>
  <si>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</si>
  <si>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</si>
  <si>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</si>
  <si>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</si>
  <si>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</si>
  <si>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</si>
  <si>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</si>
  <si>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</si>
  <si>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</si>
  <si>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</si>
  <si>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</si>
  <si>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</si>
  <si>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</si>
  <si>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</si>
  <si>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</si>
  <si>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</si>
  <si>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</si>
  <si>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</si>
  <si>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</si>
  <si>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</si>
  <si>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</si>
  <si>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</si>
  <si>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</si>
  <si>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</si>
  <si>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</si>
  <si>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</si>
  <si>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</si>
  <si>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</si>
  <si>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</si>
  <si>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</si>
  <si>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</si>
  <si>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</si>
  <si>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</si>
  <si>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</si>
  <si>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</si>
  <si>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</si>
  <si>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</si>
  <si>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</si>
  <si>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</si>
  <si>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</si>
  <si>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</si>
  <si>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</si>
  <si>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</si>
  <si>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</si>
  <si>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</si>
  <si>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</si>
  <si>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</si>
  <si>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</si>
  <si>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</si>
  <si>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</si>
  <si>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</si>
  <si>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</si>
  <si>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</si>
  <si>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</si>
  <si>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</si>
  <si>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</si>
  <si>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</si>
  <si>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</si>
  <si>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</si>
  <si>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</si>
  <si>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</si>
  <si>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</si>
  <si>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</si>
  <si>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</si>
  <si>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</si>
  <si>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</si>
  <si>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</si>
  <si>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</si>
  <si>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</si>
  <si>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</si>
  <si>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</si>
  <si>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</si>
  <si>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</si>
  <si>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</si>
  <si>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</si>
  <si>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</si>
  <si>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</si>
  <si>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</si>
  <si>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</si>
  <si>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</si>
  <si>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</si>
  <si>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</si>
  <si>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</si>
  <si>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</si>
  <si>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</si>
  <si>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</si>
  <si>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</si>
  <si>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</si>
  <si>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</si>
  <si>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</si>
  <si>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</si>
  <si>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</si>
  <si>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</si>
  <si>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</si>
  <si>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</si>
  <si>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</si>
  <si>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</si>
  <si>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</si>
  <si>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</si>
  <si>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</si>
  <si>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</si>
  <si>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</si>
  <si>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</si>
  <si>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</si>
  <si>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</si>
  <si>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</si>
  <si>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</si>
  <si>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</si>
  <si>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</si>
  <si>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</si>
  <si>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</si>
  <si>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</si>
  <si>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</si>
  <si>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</si>
  <si>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</si>
  <si>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</si>
  <si>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</si>
  <si>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</si>
  <si>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</si>
  <si>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</si>
  <si>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</si>
  <si>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</si>
  <si>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</si>
  <si>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</si>
  <si>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</si>
  <si>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</si>
  <si>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</si>
  <si>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</si>
  <si>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</si>
  <si>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</si>
  <si>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</si>
  <si>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</si>
  <si>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</si>
  <si>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</si>
  <si>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</si>
  <si>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</si>
  <si>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</si>
  <si>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</si>
  <si>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</si>
  <si>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</si>
  <si>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</si>
  <si>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</si>
  <si>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</si>
  <si>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</si>
  <si>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</si>
  <si>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</si>
  <si>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</si>
  <si>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</si>
  <si>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</si>
  <si>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</si>
  <si>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</si>
  <si>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</si>
  <si>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</si>
  <si>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</si>
  <si>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</si>
  <si>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</si>
  <si>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</si>
  <si>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</si>
  <si>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</si>
  <si>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</si>
  <si>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</si>
  <si>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</si>
  <si>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</si>
  <si>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</si>
  <si>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</si>
  <si>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</si>
  <si>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</si>
  <si>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</si>
  <si>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</si>
  <si>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</si>
  <si>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</si>
  <si>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</si>
  <si>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</si>
  <si>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</si>
  <si>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</si>
  <si>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</si>
  <si>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</si>
  <si>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</si>
  <si>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</si>
  <si>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</si>
  <si>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</si>
  <si>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</si>
  <si>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</si>
  <si>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</si>
  <si>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</si>
  <si>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</si>
  <si>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</si>
  <si>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</si>
  <si>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</si>
  <si>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</si>
  <si>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</si>
  <si>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</si>
  <si>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</si>
  <si>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</si>
  <si>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</si>
  <si>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</si>
  <si>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</si>
  <si>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</si>
  <si>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</si>
  <si>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</si>
  <si>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</si>
  <si>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</si>
  <si>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</si>
  <si>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</si>
  <si>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</si>
  <si>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</si>
  <si>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</si>
  <si>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</si>
  <si>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</si>
  <si>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</si>
  <si>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</si>
  <si>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</si>
  <si>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</si>
  <si>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</si>
  <si>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</si>
  <si>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</si>
  <si>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</si>
  <si>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</si>
  <si>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</si>
  <si>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</si>
  <si>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</si>
  <si>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</si>
  <si>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</si>
  <si>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</si>
  <si>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</si>
  <si>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</si>
  <si>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</si>
  <si>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</si>
  <si>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</si>
  <si>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</si>
  <si>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</si>
  <si>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</si>
  <si>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</si>
  <si>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</si>
  <si>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</si>
  <si>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</si>
  <si>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</si>
  <si>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</si>
  <si>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</si>
  <si>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</si>
  <si>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</si>
  <si>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</si>
  <si>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</si>
  <si>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</si>
  <si>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</si>
  <si>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</si>
  <si>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</si>
  <si>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</si>
  <si>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</si>
  <si>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</si>
  <si>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</si>
  <si>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</si>
  <si>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</si>
  <si>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</si>
  <si>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</si>
  <si>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</si>
  <si>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</si>
  <si>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</si>
  <si>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</si>
  <si>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</si>
  <si>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</si>
  <si>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</si>
  <si>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</si>
  <si>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</si>
  <si>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</si>
  <si>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</si>
  <si>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</si>
  <si>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</si>
  <si>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</si>
  <si>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</si>
  <si>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</si>
  <si>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</si>
  <si>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</si>
  <si>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</si>
  <si>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</si>
  <si>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</si>
  <si>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</si>
  <si>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</si>
  <si>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</si>
  <si>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</si>
  <si>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</si>
  <si>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</si>
  <si>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</si>
  <si>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</si>
  <si>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</si>
  <si>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</si>
  <si>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</si>
  <si>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</si>
  <si>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</si>
  <si>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</si>
  <si>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</si>
  <si>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</si>
  <si>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</si>
  <si>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</si>
  <si>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</si>
  <si>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</si>
  <si>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</si>
  <si>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</si>
  <si>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</si>
  <si>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</si>
  <si>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</si>
  <si>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</si>
  <si>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</si>
  <si>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</si>
  <si>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</si>
  <si>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</si>
  <si>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</si>
  <si>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</si>
  <si>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</si>
  <si>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</si>
  <si>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</si>
  <si>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</si>
  <si>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</si>
  <si>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</si>
  <si>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</si>
  <si>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</si>
  <si>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</si>
  <si>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</si>
  <si>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</si>
  <si>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</si>
  <si>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</si>
  <si>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</si>
  <si>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</si>
  <si>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</si>
  <si>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</si>
  <si>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</si>
  <si>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</si>
  <si>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</si>
  <si>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</si>
  <si>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</si>
  <si>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</si>
  <si>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</si>
  <si>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</si>
  <si>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</si>
  <si>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</si>
  <si>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</si>
  <si>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</si>
  <si>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</si>
  <si>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</si>
  <si>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</si>
  <si>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</si>
  <si>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</si>
  <si>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</si>
  <si>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</si>
  <si>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</si>
  <si>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</si>
  <si>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</si>
  <si>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</si>
  <si>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</si>
  <si>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</si>
  <si>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</si>
  <si>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</si>
  <si>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</si>
  <si>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</si>
  <si>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</si>
  <si>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</si>
  <si>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</si>
  <si>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</si>
  <si>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</si>
  <si>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</si>
  <si>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</si>
  <si>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</si>
  <si>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</si>
  <si>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</si>
  <si>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</si>
  <si>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</si>
  <si>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</si>
  <si>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</si>
  <si>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</si>
  <si>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</si>
  <si>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</si>
  <si>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</si>
  <si>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</si>
  <si>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</si>
  <si>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</si>
  <si>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</si>
  <si>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</si>
  <si>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</si>
  <si>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</si>
  <si>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</si>
  <si>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</si>
  <si>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</si>
  <si>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</si>
  <si>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</si>
  <si>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</si>
  <si>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</si>
  <si>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</si>
  <si>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</si>
  <si>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</si>
  <si>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</si>
  <si>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</si>
  <si>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</si>
  <si>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</si>
  <si>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</si>
  <si>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</si>
  <si>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</si>
  <si>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</si>
  <si>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</si>
  <si>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</si>
  <si>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</si>
  <si>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</si>
  <si>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</si>
  <si>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</si>
  <si>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</si>
  <si>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</si>
  <si>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</si>
  <si>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</si>
  <si>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</si>
  <si>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</si>
  <si>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</si>
  <si>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</si>
  <si>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</si>
  <si>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</si>
  <si>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</si>
  <si>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</si>
  <si>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</si>
  <si>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</si>
  <si>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</si>
  <si>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</si>
  <si>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</si>
  <si>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</si>
  <si>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</si>
  <si>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</si>
  <si>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</si>
  <si>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</si>
  <si>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</si>
  <si>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</si>
  <si>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</si>
  <si>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</si>
  <si>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</si>
  <si>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</si>
  <si>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</si>
  <si>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</si>
  <si>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</si>
  <si>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</si>
  <si>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</si>
  <si>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</si>
  <si>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</si>
  <si>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</si>
  <si>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</si>
  <si>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</si>
  <si>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</si>
  <si>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</si>
  <si>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</si>
  <si>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</si>
  <si>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</si>
  <si>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</si>
  <si>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</si>
  <si>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</si>
  <si>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</si>
  <si>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</si>
  <si>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</si>
  <si>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</si>
  <si>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</si>
  <si>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</si>
  <si>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</si>
  <si>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</si>
  <si>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</si>
  <si>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</si>
  <si>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</si>
  <si>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</si>
  <si>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</si>
  <si>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</si>
  <si>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</si>
  <si>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</si>
  <si>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</si>
  <si>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</si>
  <si>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</si>
  <si>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</si>
  <si>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</si>
  <si>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</si>
  <si>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</si>
  <si>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</si>
  <si>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</si>
  <si>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</si>
  <si>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</si>
  <si>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</si>
  <si>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</si>
  <si>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</si>
  <si>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</si>
  <si>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</si>
  <si>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</si>
  <si>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</si>
  <si>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</si>
  <si>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</si>
  <si>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</si>
  <si>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</si>
  <si>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</si>
  <si>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</si>
  <si>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</si>
  <si>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</si>
  <si>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</si>
  <si>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</si>
  <si>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</si>
  <si>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</si>
  <si>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</si>
  <si>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</si>
  <si>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</si>
  <si>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</si>
  <si>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</si>
  <si>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</si>
  <si>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</si>
  <si>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</si>
  <si>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</si>
  <si>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</si>
  <si>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</si>
  <si>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</si>
  <si>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</si>
  <si>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</si>
  <si>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</si>
  <si>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</si>
  <si>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</si>
  <si>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</si>
  <si>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</si>
  <si>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</si>
  <si>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</si>
  <si>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</si>
  <si>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</si>
  <si>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</si>
  <si>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</si>
  <si>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</si>
  <si>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</si>
  <si>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</si>
  <si>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</si>
  <si>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</si>
  <si>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</si>
  <si>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</si>
  <si>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</si>
  <si>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</si>
  <si>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</si>
  <si>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</si>
  <si>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</si>
  <si>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</si>
  <si>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</si>
  <si>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</si>
  <si>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</si>
  <si>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</si>
  <si>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</si>
  <si>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</si>
  <si>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</si>
  <si>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</si>
  <si>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</si>
  <si>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</si>
  <si>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</si>
  <si>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</si>
  <si>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</si>
  <si>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</si>
  <si>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</si>
  <si>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</si>
  <si>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</si>
  <si>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</si>
  <si>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</si>
  <si>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</si>
  <si>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</si>
  <si>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</si>
  <si>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</si>
  <si>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</si>
  <si>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</si>
  <si>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</si>
  <si>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</si>
  <si>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</si>
  <si>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</si>
  <si>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</si>
  <si>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</si>
  <si>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</si>
  <si>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</si>
  <si>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</si>
  <si>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</si>
  <si>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</si>
  <si>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</si>
  <si>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</si>
  <si>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</si>
  <si>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</si>
  <si>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</si>
  <si>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</si>
  <si>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</si>
  <si>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</si>
  <si>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</si>
  <si>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</si>
  <si>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</si>
  <si>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</si>
  <si>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</si>
  <si>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</si>
  <si>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</si>
  <si>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</si>
  <si>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</si>
  <si>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</si>
  <si>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</si>
  <si>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</si>
  <si>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</si>
  <si>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</si>
  <si>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</si>
  <si>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</si>
  <si>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</si>
  <si>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</si>
  <si>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</si>
  <si>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</si>
  <si>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</si>
  <si>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</si>
  <si>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</si>
  <si>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</si>
  <si>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</si>
  <si>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</si>
  <si>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</si>
  <si>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</si>
  <si>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</si>
  <si>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</si>
  <si>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</si>
  <si>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</si>
  <si>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</si>
  <si>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</si>
  <si>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</si>
  <si>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</si>
  <si>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</si>
  <si>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</si>
  <si>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</si>
  <si>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</si>
  <si>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</si>
  <si>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</si>
  <si>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</si>
  <si>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</si>
  <si>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</si>
  <si>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</si>
  <si>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</si>
  <si>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</si>
  <si>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</si>
  <si>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</si>
  <si>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</si>
  <si>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</si>
  <si>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</si>
  <si>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</si>
  <si>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</si>
  <si>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</si>
  <si>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</si>
  <si>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</si>
  <si>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</si>
  <si>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</si>
  <si>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</si>
  <si>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</si>
  <si>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</si>
  <si>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</si>
  <si>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</si>
  <si>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</si>
  <si>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</si>
  <si>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</si>
  <si>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</si>
  <si>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</si>
  <si>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</si>
  <si>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</si>
  <si>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</si>
  <si>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</si>
  <si>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</si>
  <si>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</si>
  <si>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</si>
  <si>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</si>
  <si>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</si>
  <si>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</si>
  <si>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</si>
  <si>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</si>
  <si>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</si>
  <si>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</si>
  <si>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</si>
  <si>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</si>
  <si>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</si>
  <si>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</si>
  <si>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</si>
  <si>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</si>
  <si>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</si>
  <si>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</si>
  <si>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</si>
  <si>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</si>
  <si>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</si>
  <si>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</si>
  <si>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</si>
  <si>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</si>
  <si>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</si>
  <si>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</si>
  <si>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</si>
  <si>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</si>
  <si>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</si>
  <si>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</si>
  <si>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</si>
  <si>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</si>
  <si>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</si>
  <si>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</si>
  <si>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</si>
  <si>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</si>
  <si>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</si>
  <si>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</si>
  <si>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</si>
  <si>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</si>
  <si>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</si>
  <si>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</si>
  <si>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</si>
  <si>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</si>
  <si>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</si>
  <si>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</si>
  <si>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</si>
  <si>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</si>
  <si>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</si>
  <si>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</si>
  <si>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</si>
  <si>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</si>
  <si>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</si>
  <si>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</si>
  <si>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</si>
  <si>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</si>
  <si>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</si>
  <si>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</si>
  <si>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</si>
  <si>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</si>
  <si>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</si>
  <si>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</si>
  <si>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</si>
  <si>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</si>
  <si>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</si>
  <si>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</si>
  <si>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</si>
  <si>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</si>
  <si>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</si>
  <si>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</si>
  <si>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</si>
  <si>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</si>
  <si>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</si>
  <si>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</si>
  <si>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</si>
  <si>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</si>
  <si>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</si>
  <si>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</si>
  <si>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</si>
  <si>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</si>
  <si>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</si>
  <si>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</si>
  <si>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</si>
  <si>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</si>
  <si>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</si>
  <si>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</si>
  <si>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</si>
  <si>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</si>
  <si>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</si>
  <si>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</si>
  <si>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</si>
  <si>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</si>
  <si>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</si>
  <si>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</si>
  <si>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</si>
  <si>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</si>
  <si>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</si>
  <si>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</si>
  <si>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</si>
  <si>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</si>
  <si>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</si>
  <si>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</si>
  <si>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</si>
  <si>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</si>
  <si>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</si>
  <si>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</si>
  <si>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</si>
  <si>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</si>
  <si>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</si>
  <si>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</si>
  <si>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</si>
  <si>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</si>
  <si>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</si>
  <si>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</si>
  <si>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</si>
  <si>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</si>
  <si>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</si>
  <si>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</si>
  <si>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</si>
  <si>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</si>
  <si>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</si>
  <si>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</si>
  <si>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</si>
  <si>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</si>
  <si>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</si>
  <si>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</si>
  <si>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</si>
  <si>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</si>
  <si>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</si>
  <si>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</si>
  <si>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</si>
  <si>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</si>
  <si>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</si>
  <si>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</si>
  <si>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</si>
  <si>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</si>
  <si>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</si>
  <si>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</si>
  <si>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</si>
  <si>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</si>
  <si>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</si>
  <si>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</si>
  <si>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</si>
  <si>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</si>
  <si>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</si>
  <si>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</si>
  <si>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</si>
  <si>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</si>
  <si>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</si>
  <si>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</si>
  <si>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</si>
  <si>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</si>
  <si>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</si>
  <si>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</si>
  <si>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</si>
  <si>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</si>
  <si>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</si>
  <si>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</si>
  <si>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</si>
  <si>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</si>
  <si>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</si>
  <si>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</si>
  <si>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</si>
  <si>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</si>
  <si>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</si>
  <si>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</si>
  <si>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</si>
  <si>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</si>
  <si>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</si>
  <si>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</si>
  <si>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</si>
  <si>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</si>
  <si>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</si>
  <si>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</si>
  <si>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</si>
  <si>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</si>
  <si>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</si>
  <si>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</si>
  <si>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</si>
  <si>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</si>
  <si>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</si>
  <si>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</si>
  <si>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</si>
  <si>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</si>
  <si>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</si>
  <si>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</si>
  <si>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</si>
  <si>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</si>
  <si>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</si>
  <si>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</si>
  <si>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</si>
  <si>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</si>
  <si>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</si>
  <si>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</si>
  <si>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</si>
  <si>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</si>
  <si>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</si>
  <si>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</si>
  <si>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</si>
  <si>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</si>
  <si>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</si>
  <si>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</si>
  <si>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</si>
  <si>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</si>
  <si>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</si>
  <si>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</si>
  <si>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</si>
  <si>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</si>
  <si>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</si>
  <si>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</si>
  <si>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</si>
  <si>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</si>
  <si>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</si>
  <si>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</si>
  <si>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</si>
  <si>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</si>
  <si>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</si>
  <si>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</si>
  <si>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</si>
  <si>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</si>
  <si>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</si>
  <si>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</si>
  <si>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</si>
  <si>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</si>
  <si>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</si>
  <si>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</si>
  <si>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</si>
  <si>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</si>
  <si>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</si>
  <si>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</si>
  <si>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</si>
  <si>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</si>
  <si>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</si>
  <si>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</si>
  <si>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</si>
  <si>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</si>
  <si>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</si>
  <si>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</si>
  <si>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</si>
  <si>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</si>
  <si>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</si>
  <si>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</si>
  <si>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</si>
  <si>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</si>
  <si>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</si>
  <si>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</si>
  <si>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</si>
  <si>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</si>
  <si>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</si>
  <si>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</si>
  <si>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</si>
  <si>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</si>
  <si>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</si>
  <si>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</si>
  <si>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</si>
  <si>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</si>
  <si>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</si>
  <si>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</si>
  <si>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</si>
  <si>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</si>
  <si>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</si>
  <si>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</si>
  <si>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</si>
  <si>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</si>
  <si>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</si>
  <si>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</si>
  <si>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</si>
  <si>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</si>
  <si>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</si>
  <si>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</si>
  <si>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</si>
  <si>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</si>
  <si>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</si>
  <si>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</si>
  <si>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</si>
  <si>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</si>
  <si>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</si>
  <si>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</si>
  <si>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</si>
  <si>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</si>
  <si>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</si>
  <si>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</si>
  <si>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</si>
  <si>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</si>
  <si>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</si>
  <si>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</si>
  <si>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</si>
  <si>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</si>
  <si>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</si>
  <si>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</si>
  <si>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</si>
  <si>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</si>
  <si>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</si>
  <si>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</si>
  <si>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</si>
  <si>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</si>
  <si>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</si>
  <si>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</si>
  <si>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</si>
  <si>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</si>
  <si>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</si>
  <si>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</si>
  <si>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</si>
  <si>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</si>
  <si>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</si>
  <si>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</si>
  <si>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</si>
  <si>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</si>
  <si>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</si>
  <si>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</si>
  <si>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</si>
  <si>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</si>
  <si>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</si>
  <si>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</si>
  <si>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</si>
  <si>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</si>
  <si>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</si>
  <si>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</si>
  <si>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</si>
  <si>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</si>
  <si>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</si>
  <si>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</si>
  <si>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</si>
  <si>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</si>
  <si>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</si>
  <si>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</si>
  <si>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</si>
  <si>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</si>
  <si>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</si>
  <si>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</si>
  <si>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</si>
  <si>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</si>
  <si>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</si>
  <si>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</si>
  <si>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</si>
  <si>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</si>
  <si>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</si>
  <si>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</si>
  <si>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</si>
  <si>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</si>
  <si>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</si>
  <si>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</si>
  <si>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</si>
  <si>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</si>
  <si>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</si>
  <si>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</si>
  <si>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</si>
  <si>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</si>
  <si>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</si>
  <si>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</si>
  <si>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</si>
  <si>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</si>
  <si>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</si>
  <si>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</si>
  <si>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</si>
  <si>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</si>
  <si>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</si>
  <si>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</si>
  <si>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</si>
  <si>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</si>
  <si>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</si>
  <si>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</si>
  <si>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</si>
  <si>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</si>
  <si>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</si>
  <si>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</si>
  <si>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</si>
  <si>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</si>
  <si>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</si>
  <si>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</si>
  <si>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</si>
  <si>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</si>
  <si>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</si>
  <si>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</si>
  <si>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</si>
  <si>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</si>
  <si>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</si>
  <si>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</si>
  <si>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</si>
  <si>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</si>
  <si>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</si>
  <si>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</si>
  <si>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</si>
  <si>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</si>
  <si>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</si>
  <si>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</si>
  <si>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</si>
  <si>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</si>
  <si>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</si>
  <si>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</si>
  <si>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</si>
  <si>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</si>
  <si>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</si>
  <si>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</si>
  <si>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</si>
  <si>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</si>
  <si>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</si>
  <si>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</si>
  <si>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</si>
  <si>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</si>
  <si>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</si>
  <si>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</si>
  <si>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</si>
  <si>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</si>
  <si>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</si>
  <si>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</si>
  <si>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</si>
  <si>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</si>
  <si>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</si>
  <si>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</si>
  <si>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</si>
  <si>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</si>
  <si>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</si>
  <si>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</si>
  <si>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</si>
  <si>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</si>
  <si>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</si>
  <si>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</si>
  <si>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</si>
  <si>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</si>
  <si>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</si>
  <si>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</si>
  <si>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</si>
  <si>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</si>
  <si>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</si>
  <si>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</si>
  <si>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</si>
  <si>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</si>
  <si>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</si>
  <si>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</si>
  <si>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</si>
  <si>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</si>
  <si>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</si>
  <si>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</si>
  <si>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</si>
  <si>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</si>
  <si>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</si>
  <si>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</si>
  <si>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</si>
  <si>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</si>
  <si>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</si>
  <si>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</si>
  <si>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</si>
  <si>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</si>
  <si>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</si>
  <si>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</si>
  <si>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</si>
  <si>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</si>
  <si>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</si>
  <si>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</si>
  <si>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</si>
  <si>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</si>
  <si>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</si>
  <si>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</si>
  <si>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</si>
  <si>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</si>
  <si>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</si>
  <si>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</si>
  <si>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</si>
  <si>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</si>
  <si>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</si>
  <si>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</si>
  <si>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</si>
  <si>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</si>
  <si>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</si>
  <si>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</si>
  <si>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</si>
  <si>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</si>
  <si>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</si>
  <si>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</si>
  <si>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</si>
  <si>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</si>
  <si>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</si>
  <si>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</si>
  <si>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</si>
  <si>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</si>
  <si>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</si>
  <si>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</si>
  <si>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</si>
  <si>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</si>
  <si>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</si>
  <si>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</si>
  <si>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</si>
  <si>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</si>
  <si>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</si>
  <si>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</si>
  <si>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</si>
  <si>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</si>
  <si>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</si>
  <si>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</si>
  <si>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</si>
  <si>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</si>
  <si>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</si>
  <si>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</si>
  <si>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</si>
  <si>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</si>
  <si>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</si>
  <si>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</si>
  <si>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</si>
  <si>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</si>
  <si>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</si>
  <si>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</si>
  <si>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</si>
  <si>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</si>
  <si>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</si>
  <si>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</si>
  <si>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</si>
  <si>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</si>
  <si>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</si>
  <si>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</si>
  <si>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</si>
  <si>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</si>
  <si>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</si>
  <si>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</si>
  <si>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</si>
  <si>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</si>
  <si>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</si>
  <si>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</si>
  <si>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</si>
  <si>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</si>
  <si>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</si>
  <si>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</si>
  <si>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</si>
  <si>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</si>
  <si>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</si>
  <si>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</si>
  <si>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</si>
  <si>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</si>
  <si>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</si>
  <si>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</si>
  <si>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</si>
  <si>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</si>
  <si>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</si>
  <si>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</si>
  <si>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</si>
  <si>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</si>
  <si>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</si>
  <si>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</si>
  <si>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</si>
  <si>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</si>
  <si>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</si>
  <si>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</si>
  <si>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</si>
  <si>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</si>
  <si>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</si>
  <si>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</si>
  <si>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</si>
  <si>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</si>
  <si>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</si>
  <si>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</si>
  <si>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</si>
  <si>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</si>
  <si>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</si>
  <si>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</si>
  <si>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</si>
  <si>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</si>
  <si>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</si>
  <si>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</si>
  <si>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</si>
  <si>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</si>
  <si>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</si>
  <si>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</si>
  <si>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</si>
  <si>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</si>
  <si>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</si>
  <si>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</si>
  <si>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</si>
  <si>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</si>
  <si>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</si>
  <si>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</si>
  <si>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</si>
  <si>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</si>
  <si>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</si>
  <si>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</si>
  <si>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</si>
  <si>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</si>
  <si>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</si>
  <si>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</si>
  <si>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</si>
  <si>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</si>
  <si>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</si>
  <si>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</si>
  <si>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</si>
  <si>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</si>
  <si>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</si>
  <si>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</si>
  <si>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</si>
  <si>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</si>
  <si>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</si>
  <si>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</si>
  <si>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</si>
  <si>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</si>
  <si>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</si>
  <si>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</si>
  <si>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</si>
  <si>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</si>
  <si>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</si>
  <si>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</si>
  <si>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</si>
  <si>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</si>
  <si>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</si>
  <si>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</si>
  <si>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</si>
  <si>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</si>
  <si>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</si>
  <si>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</si>
  <si>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</si>
  <si>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</si>
  <si>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</si>
  <si>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</si>
  <si>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</si>
  <si>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</si>
  <si>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</si>
  <si>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</si>
  <si>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</si>
  <si>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</si>
  <si>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</si>
  <si>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</si>
  <si>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</si>
  <si>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</si>
  <si>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</si>
  <si>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</si>
  <si>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</si>
  <si>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</si>
  <si>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</si>
  <si>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</si>
  <si>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</si>
  <si>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</si>
  <si>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</si>
  <si>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</si>
  <si>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</si>
  <si>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</si>
  <si>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</si>
  <si>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</si>
  <si>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</si>
  <si>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</si>
  <si>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</si>
  <si>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</si>
  <si>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</si>
  <si>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</si>
  <si>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</si>
  <si>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</si>
  <si>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</si>
  <si>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</si>
  <si>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</si>
  <si>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</si>
  <si>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</si>
  <si>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</si>
  <si>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</si>
  <si>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</si>
  <si>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</si>
  <si>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</si>
  <si>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</si>
  <si>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</si>
  <si>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</si>
  <si>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</si>
  <si>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</si>
  <si>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</si>
  <si>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</si>
  <si>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</si>
  <si>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</si>
  <si>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</si>
  <si>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</si>
  <si>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</si>
  <si>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</si>
  <si>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</si>
  <si>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</si>
  <si>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</si>
  <si>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</si>
  <si>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</si>
  <si>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</si>
  <si>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</si>
  <si>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</si>
  <si>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</si>
  <si>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</si>
  <si>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</si>
  <si>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</si>
  <si>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</si>
  <si>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</si>
  <si>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</si>
  <si>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</si>
  <si>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</si>
  <si>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</si>
  <si>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</si>
  <si>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</si>
  <si>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</si>
  <si>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</si>
  <si>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</si>
  <si>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</si>
  <si>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</si>
  <si>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</si>
  <si>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</si>
  <si>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</si>
  <si>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</si>
  <si>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</si>
  <si>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</si>
  <si>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</si>
  <si>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</si>
  <si>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</si>
  <si>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</si>
  <si>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</si>
  <si>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</si>
  <si>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</si>
  <si>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</si>
  <si>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</si>
  <si>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</si>
  <si>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</si>
  <si>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</si>
  <si>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</si>
  <si>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</si>
  <si>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</si>
  <si>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</si>
  <si>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</si>
  <si>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</si>
  <si>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</si>
  <si>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</si>
  <si>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</si>
  <si>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</si>
  <si>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</si>
  <si>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</si>
  <si>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</si>
  <si>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</si>
  <si>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</si>
  <si>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</si>
  <si>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</si>
  <si>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</si>
  <si>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</si>
  <si>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</si>
  <si>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</si>
  <si>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</si>
  <si>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</si>
  <si>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</si>
  <si>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</si>
  <si>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</si>
  <si>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</si>
  <si>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</si>
  <si>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</si>
  <si>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</si>
  <si>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</si>
  <si>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</si>
  <si>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</si>
  <si>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</si>
  <si>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</si>
  <si>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</si>
  <si>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</si>
  <si>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</si>
  <si>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</si>
  <si>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</si>
  <si>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</si>
  <si>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</si>
  <si>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</si>
  <si>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</si>
  <si>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</si>
  <si>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</si>
  <si>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</si>
  <si>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</si>
  <si>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</si>
  <si>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</si>
  <si>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</si>
  <si>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</si>
  <si>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</si>
  <si>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</si>
  <si>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</si>
  <si>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</si>
  <si>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</si>
  <si>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</si>
  <si>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</si>
  <si>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</si>
  <si>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</si>
  <si>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</si>
  <si>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</si>
  <si>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</si>
  <si>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</si>
  <si>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</si>
  <si>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</si>
  <si>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</si>
  <si>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</si>
  <si>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</si>
  <si>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</si>
  <si>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</si>
  <si>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</si>
  <si>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</si>
  <si>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</si>
  <si>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</si>
  <si>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</si>
  <si>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</si>
  <si>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</si>
  <si>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</si>
  <si>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</si>
  <si>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</si>
  <si>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</si>
  <si>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</si>
  <si>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</si>
  <si>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</si>
  <si>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</si>
  <si>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</si>
  <si>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</si>
  <si>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</si>
  <si>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</si>
  <si>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</si>
  <si>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</si>
  <si>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</si>
  <si>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</si>
  <si>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</si>
  <si>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</si>
  <si>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</si>
  <si>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</si>
  <si>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</si>
  <si>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</si>
  <si>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</si>
  <si>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</si>
  <si>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</si>
  <si>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</si>
  <si>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</si>
  <si>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</si>
  <si>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</si>
  <si>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</si>
  <si>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</si>
  <si>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</si>
  <si>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</si>
  <si>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</si>
  <si>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</si>
  <si>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</si>
  <si>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</si>
  <si>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</si>
  <si>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</si>
  <si>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</si>
  <si>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</si>
  <si>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</si>
  <si>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</si>
  <si>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</si>
  <si>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</si>
  <si>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</si>
  <si>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</si>
  <si>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</si>
  <si>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</si>
  <si>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</si>
  <si>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</si>
  <si>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</si>
  <si>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</si>
  <si>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</si>
  <si>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</si>
  <si>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</si>
  <si>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</si>
  <si>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</si>
  <si>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</si>
  <si>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</si>
  <si>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</si>
  <si>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</si>
  <si>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</si>
  <si>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</si>
  <si>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</si>
  <si>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</si>
  <si>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</si>
  <si>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</si>
  <si>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</si>
  <si>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</si>
  <si>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</si>
  <si>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</si>
  <si>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</si>
  <si>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</si>
  <si>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</si>
  <si>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</si>
  <si>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</si>
  <si>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</si>
  <si>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</si>
  <si>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</si>
  <si>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</si>
  <si>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</si>
  <si>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</si>
  <si>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</si>
  <si>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</si>
  <si>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</si>
  <si>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</si>
  <si>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</si>
  <si>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</si>
  <si>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</si>
  <si>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</si>
  <si>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</si>
  <si>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</si>
  <si>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</si>
  <si>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</si>
  <si>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</si>
  <si>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</si>
  <si>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</si>
  <si>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</si>
  <si>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</si>
  <si>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</si>
  <si>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</si>
  <si>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</si>
  <si>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</si>
  <si>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</si>
  <si>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</si>
  <si>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</si>
  <si>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</si>
  <si>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</si>
  <si>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</si>
  <si>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</si>
  <si>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</si>
  <si>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</si>
  <si>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</si>
  <si>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</si>
  <si>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</si>
  <si>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</si>
  <si>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</si>
  <si>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</si>
  <si>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</si>
  <si>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</si>
  <si>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</si>
  <si>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</si>
  <si>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</si>
  <si>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</si>
  <si>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</si>
  <si>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</si>
  <si>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</si>
  <si>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</si>
  <si>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</si>
  <si>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</si>
  <si>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</si>
  <si>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</si>
  <si>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</si>
  <si>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</si>
  <si>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</si>
  <si>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</si>
  <si>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</si>
  <si>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</si>
  <si>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</si>
  <si>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</si>
  <si>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</si>
  <si>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</si>
  <si>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</si>
  <si>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</si>
  <si>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</si>
  <si>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</si>
  <si>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</si>
  <si>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</si>
  <si>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</si>
  <si>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</si>
  <si>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</si>
  <si>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</si>
  <si>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</si>
  <si>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</si>
  <si>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</si>
  <si>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</si>
  <si>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</si>
  <si>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</si>
  <si>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</si>
  <si>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</si>
  <si>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</si>
  <si>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</si>
  <si>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</si>
  <si>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</si>
  <si>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</si>
  <si>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</si>
  <si>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</si>
  <si>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</si>
  <si>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</si>
  <si>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</si>
  <si>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</si>
  <si>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</si>
  <si>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</si>
  <si>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</si>
  <si>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</si>
  <si>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</si>
  <si>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</si>
  <si>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</si>
  <si>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</si>
  <si>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</si>
  <si>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</si>
  <si>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</si>
  <si>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</si>
  <si>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</si>
  <si>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</si>
  <si>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</si>
  <si>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</si>
  <si>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</si>
  <si>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</si>
  <si>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</si>
  <si>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</si>
  <si>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</si>
  <si>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</si>
  <si>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</si>
  <si>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</si>
  <si>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</si>
  <si>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</si>
  <si>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</si>
  <si>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</si>
  <si>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</si>
  <si>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</si>
  <si>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</si>
  <si>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</si>
  <si>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</si>
  <si>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</si>
  <si>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</si>
  <si>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</si>
  <si>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</si>
  <si>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</si>
  <si>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</si>
  <si>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</si>
  <si>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</si>
  <si>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</si>
  <si>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</si>
  <si>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</si>
  <si>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</si>
  <si>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</si>
  <si>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</si>
  <si>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</si>
  <si>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</si>
  <si>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</si>
  <si>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</si>
  <si>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</si>
  <si>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</si>
  <si>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</si>
  <si>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</si>
  <si>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</si>
  <si>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</si>
  <si>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</si>
  <si>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</si>
  <si>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</si>
  <si>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</si>
  <si>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</si>
  <si>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</si>
  <si>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</si>
  <si>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</si>
  <si>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</si>
  <si>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</si>
  <si>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</si>
  <si>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</si>
  <si>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</si>
  <si>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</si>
  <si>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</si>
  <si>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</si>
  <si>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</si>
  <si>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</si>
  <si>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</si>
  <si>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</si>
  <si>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</si>
  <si>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</si>
  <si>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</si>
  <si>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</si>
  <si>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</si>
  <si>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</si>
  <si>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</si>
  <si>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</si>
  <si>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</si>
  <si>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</si>
  <si>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</si>
  <si>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</si>
  <si>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</si>
  <si>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</si>
  <si>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</si>
  <si>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</si>
  <si>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</si>
  <si>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</si>
  <si>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</si>
  <si>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</si>
  <si>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</si>
  <si>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</si>
  <si>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</si>
  <si>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</si>
  <si>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</si>
  <si>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</si>
  <si>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</si>
  <si>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</si>
  <si>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</si>
  <si>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</si>
  <si>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</si>
  <si>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</si>
  <si>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</si>
  <si>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</si>
  <si>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</si>
  <si>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</si>
  <si>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</si>
  <si>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</si>
  <si>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</si>
  <si>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</si>
  <si>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</si>
  <si>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</si>
  <si>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</si>
  <si>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</si>
  <si>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</si>
  <si>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</si>
  <si>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</si>
  <si>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</si>
  <si>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</si>
  <si>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</si>
  <si>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</si>
  <si>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</si>
  <si>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</si>
  <si>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</si>
  <si>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</si>
  <si>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</si>
  <si>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</si>
  <si>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</si>
  <si>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</si>
  <si>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</si>
  <si>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</si>
  <si>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</si>
  <si>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</si>
  <si>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</si>
  <si>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</si>
  <si>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</si>
  <si>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</si>
  <si>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</si>
  <si>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</si>
  <si>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</si>
  <si>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</si>
  <si>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</si>
  <si>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</si>
  <si>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</si>
  <si>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</si>
  <si>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</si>
  <si>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</si>
  <si>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Cut-off Date: 01/12/2019</t>
  </si>
  <si>
    <t>Reporting Date: 27/12/2019</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</si>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</sst>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60" workbookViewId="0">
      <selection activeCell="A10" sqref="A10"/>
    </sheetView>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view="pageBreakPreview" zoomScale="60" zoomScaleNormal="80" workbookViewId="0">
      <selection activeCell="A10" sqref="A1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1807</v>
      </c>
      <c r="G9" s="7"/>
      <c r="H9" s="7"/>
      <c r="I9" s="7"/>
      <c r="J9" s="8"/>
    </row>
    <row r="10" spans="2:10" ht="21" x14ac:dyDescent="0.25">
      <c r="B10" s="6"/>
      <c r="C10" s="7"/>
      <c r="D10" s="7"/>
      <c r="E10" s="7"/>
      <c r="F10" s="12" t="s">
        <v>1806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73" zoomScale="60" zoomScaleNormal="85" workbookViewId="0">
      <selection activeCell="A10" sqref="A10"/>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43800</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2737.7879901299998</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0.22001000000000001</v>
      </c>
      <c r="E45" s="60"/>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2737.7879901299998</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2737.7879901299998</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19.269842000000001</v>
      </c>
      <c r="D66" s="129">
        <v>10.289033045333797</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0.57244156000000002</v>
      </c>
      <c r="D70" s="165">
        <v>0.58577471000000003</v>
      </c>
      <c r="E70" s="21"/>
      <c r="F70" s="153">
        <f t="shared" ref="F70:F76" si="0">IF($C$77=0,"",IF(C70="","",C70/$C$77))</f>
        <v>2.0908907558354011E-4</v>
      </c>
      <c r="G70" s="152">
        <f t="shared" ref="G70:G76" si="1">IF($D$77=0,"",IF(D70="[Mark as ND1 if not relevant]","",IF(D70="ND2","ND2",IF(D70="","",D70/$D$77))))</f>
        <v>2.1395912032333273E-4</v>
      </c>
      <c r="H70" s="23"/>
      <c r="L70" s="23"/>
      <c r="M70" s="23"/>
    </row>
    <row r="71" spans="1:13" x14ac:dyDescent="0.25">
      <c r="A71" s="25" t="s">
        <v>114</v>
      </c>
      <c r="B71" s="121" t="s">
        <v>1482</v>
      </c>
      <c r="C71" s="129">
        <v>1.5391686600000001</v>
      </c>
      <c r="D71" s="165">
        <v>1.89586115</v>
      </c>
      <c r="E71" s="21"/>
      <c r="F71" s="153">
        <f t="shared" si="0"/>
        <v>5.6219424789240703E-4</v>
      </c>
      <c r="G71" s="153">
        <f t="shared" si="1"/>
        <v>6.9247916815866285E-4</v>
      </c>
      <c r="H71" s="23"/>
      <c r="L71" s="23"/>
      <c r="M71" s="23"/>
    </row>
    <row r="72" spans="1:13" x14ac:dyDescent="0.25">
      <c r="A72" s="25" t="s">
        <v>115</v>
      </c>
      <c r="B72" s="120" t="s">
        <v>1483</v>
      </c>
      <c r="C72" s="129">
        <v>4.0552612799999999</v>
      </c>
      <c r="D72" s="165">
        <v>5.5181842300000001</v>
      </c>
      <c r="E72" s="21"/>
      <c r="F72" s="153">
        <f t="shared" si="0"/>
        <v>1.4812181566358034E-3</v>
      </c>
      <c r="G72" s="153">
        <f t="shared" si="1"/>
        <v>2.0155630201803818E-3</v>
      </c>
      <c r="H72" s="23"/>
      <c r="L72" s="23"/>
      <c r="M72" s="23"/>
    </row>
    <row r="73" spans="1:13" x14ac:dyDescent="0.25">
      <c r="A73" s="25" t="s">
        <v>116</v>
      </c>
      <c r="B73" s="120" t="s">
        <v>1484</v>
      </c>
      <c r="C73" s="129">
        <v>6.5664281200000003</v>
      </c>
      <c r="D73" s="165">
        <v>15.287046220000001</v>
      </c>
      <c r="E73" s="21"/>
      <c r="F73" s="153">
        <f t="shared" si="0"/>
        <v>2.3984428829670634E-3</v>
      </c>
      <c r="G73" s="153">
        <f t="shared" si="1"/>
        <v>5.5837217034742396E-3</v>
      </c>
      <c r="H73" s="23"/>
      <c r="L73" s="23"/>
      <c r="M73" s="23"/>
    </row>
    <row r="74" spans="1:13" x14ac:dyDescent="0.25">
      <c r="A74" s="25" t="s">
        <v>117</v>
      </c>
      <c r="B74" s="120" t="s">
        <v>1485</v>
      </c>
      <c r="C74" s="129">
        <v>15.150047320000001</v>
      </c>
      <c r="D74" s="165">
        <v>43.065924320000001</v>
      </c>
      <c r="E74" s="21"/>
      <c r="F74" s="153">
        <f t="shared" si="0"/>
        <v>5.5336817075016176E-3</v>
      </c>
      <c r="G74" s="153">
        <f t="shared" si="1"/>
        <v>1.5730189655026965E-2</v>
      </c>
      <c r="H74" s="23"/>
      <c r="L74" s="23"/>
      <c r="M74" s="23"/>
    </row>
    <row r="75" spans="1:13" x14ac:dyDescent="0.25">
      <c r="A75" s="25" t="s">
        <v>118</v>
      </c>
      <c r="B75" s="120" t="s">
        <v>1486</v>
      </c>
      <c r="C75" s="129">
        <v>238.28825671999999</v>
      </c>
      <c r="D75" s="165">
        <v>1797.38296201</v>
      </c>
      <c r="E75" s="21"/>
      <c r="F75" s="153">
        <f t="shared" si="0"/>
        <v>8.7036782095272908E-2</v>
      </c>
      <c r="G75" s="153">
        <f t="shared" si="1"/>
        <v>0.6565091849660184</v>
      </c>
      <c r="H75" s="23"/>
      <c r="L75" s="23"/>
      <c r="M75" s="23"/>
    </row>
    <row r="76" spans="1:13" x14ac:dyDescent="0.25">
      <c r="A76" s="25" t="s">
        <v>119</v>
      </c>
      <c r="B76" s="120" t="s">
        <v>1487</v>
      </c>
      <c r="C76" s="129">
        <v>2471.6163864700002</v>
      </c>
      <c r="D76" s="165">
        <v>874.05223749000004</v>
      </c>
      <c r="E76" s="21"/>
      <c r="F76" s="152">
        <f t="shared" si="0"/>
        <v>0.90277859183414666</v>
      </c>
      <c r="G76" s="153">
        <f t="shared" si="1"/>
        <v>0.31925490236681797</v>
      </c>
      <c r="H76" s="23"/>
      <c r="L76" s="23"/>
      <c r="M76" s="23"/>
    </row>
    <row r="77" spans="1:13" x14ac:dyDescent="0.25">
      <c r="A77" s="25" t="s">
        <v>120</v>
      </c>
      <c r="B77" s="57" t="s">
        <v>99</v>
      </c>
      <c r="C77" s="131">
        <f>SUM(C70:C76)</f>
        <v>2737.7879901300003</v>
      </c>
      <c r="D77" s="131">
        <f>SUM(D70:D76)</f>
        <v>2737.7879901300003</v>
      </c>
      <c r="E77" s="42"/>
      <c r="F77" s="154">
        <f>SUM(F70:F76)</f>
        <v>1</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0.12243277</v>
      </c>
      <c r="D79" s="165" t="str">
        <f>IF($D$66="ND2","ND2","")</f>
        <v/>
      </c>
      <c r="E79" s="42"/>
      <c r="F79" s="153">
        <f>IF($C$77=0,"",IF(C79="","",C79/$C$77))</f>
        <v>4.4719594958186094E-5</v>
      </c>
      <c r="G79" s="153" t="str">
        <f>IF($D$77=0,"",IF(D79="[Mark as ND1 if not relevant]","",IF(D79="ND2","ND2",IF(D79="","",D79/$D$77))))</f>
        <v/>
      </c>
      <c r="H79" s="23"/>
      <c r="L79" s="23"/>
      <c r="M79" s="23"/>
    </row>
    <row r="80" spans="1:13" outlineLevel="1" x14ac:dyDescent="0.25">
      <c r="A80" s="25" t="s">
        <v>125</v>
      </c>
      <c r="B80" s="58" t="s">
        <v>126</v>
      </c>
      <c r="C80" s="131">
        <v>0.45000878999999999</v>
      </c>
      <c r="D80" s="165" t="str">
        <f>IF($D$66="ND2","ND2","")</f>
        <v/>
      </c>
      <c r="E80" s="42"/>
      <c r="F80" s="153">
        <f>IF($C$77=0,"",IF(C80="","",C80/$C$77))</f>
        <v>1.6436948062535401E-4</v>
      </c>
      <c r="G80" s="153" t="str">
        <f>IF($D$77=0,"",IF(D80="[Mark as ND1 if not relevant]","",IF(D80="ND2","ND2",IF(D80="","",D80/$D$77))))</f>
        <v/>
      </c>
      <c r="H80" s="23"/>
      <c r="L80" s="23"/>
      <c r="M80" s="23"/>
    </row>
    <row r="81" spans="1:13" outlineLevel="1" x14ac:dyDescent="0.25">
      <c r="A81" s="25" t="s">
        <v>127</v>
      </c>
      <c r="B81" s="58" t="s">
        <v>128</v>
      </c>
      <c r="C81" s="131">
        <v>0.33725074999999999</v>
      </c>
      <c r="D81" s="165" t="str">
        <f>IF($D$66="ND2","ND2","")</f>
        <v/>
      </c>
      <c r="E81" s="42"/>
      <c r="F81" s="153">
        <f>IF($C$77=0,"",IF(C81="","",C81/$C$77))</f>
        <v>1.2318366185249652E-4</v>
      </c>
      <c r="G81" s="153" t="str">
        <f>IF($D$77=0,"",IF(D81="[Mark as ND1 if not relevant]","",IF(D81="ND2","ND2",IF(D81="","",D81/$D$77))))</f>
        <v/>
      </c>
      <c r="H81" s="23"/>
      <c r="L81" s="23"/>
      <c r="M81" s="23"/>
    </row>
    <row r="82" spans="1:13" outlineLevel="1" x14ac:dyDescent="0.25">
      <c r="A82" s="25" t="s">
        <v>129</v>
      </c>
      <c r="B82" s="58" t="s">
        <v>130</v>
      </c>
      <c r="C82" s="131">
        <v>1.2019179099999999</v>
      </c>
      <c r="D82" s="165" t="str">
        <f>IF($D$66="ND2","ND2","")</f>
        <v/>
      </c>
      <c r="E82" s="42"/>
      <c r="F82" s="153">
        <f>IF($C$77=0,"",IF(C82="","",C82/$C$77))</f>
        <v>4.3901058603991043E-4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3.8517999999999999</v>
      </c>
      <c r="D89" s="165">
        <v>3.8517999999999999</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v>500</v>
      </c>
      <c r="D96" s="165" t="str">
        <f t="shared" si="2"/>
        <v/>
      </c>
      <c r="E96" s="21"/>
      <c r="F96" s="152">
        <f t="shared" si="3"/>
        <v>0.22222222222222221</v>
      </c>
      <c r="G96" s="152" t="str">
        <f t="shared" si="4"/>
        <v/>
      </c>
      <c r="H96" s="23"/>
      <c r="L96" s="23"/>
      <c r="M96" s="23"/>
    </row>
    <row r="97" spans="1:14" x14ac:dyDescent="0.25">
      <c r="A97" s="25" t="s">
        <v>145</v>
      </c>
      <c r="B97" s="121" t="s">
        <v>1485</v>
      </c>
      <c r="C97" s="129">
        <v>500</v>
      </c>
      <c r="D97" s="165" t="str">
        <f t="shared" si="2"/>
        <v/>
      </c>
      <c r="E97" s="21"/>
      <c r="F97" s="152">
        <f t="shared" si="3"/>
        <v>0.22222222222222221</v>
      </c>
      <c r="G97" s="152" t="str">
        <f t="shared" si="4"/>
        <v/>
      </c>
      <c r="H97" s="23"/>
      <c r="L97" s="23"/>
      <c r="M97" s="23"/>
    </row>
    <row r="98" spans="1:14" x14ac:dyDescent="0.25">
      <c r="A98" s="25" t="s">
        <v>146</v>
      </c>
      <c r="B98" s="121" t="s">
        <v>1486</v>
      </c>
      <c r="C98" s="129">
        <v>500</v>
      </c>
      <c r="D98" s="165" t="str">
        <f t="shared" si="2"/>
        <v/>
      </c>
      <c r="E98" s="21"/>
      <c r="F98" s="152">
        <f t="shared" si="3"/>
        <v>0.22222222222222221</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v>750</v>
      </c>
      <c r="D104" s="165" t="str">
        <f>IF($D$89="ND2","ND2","")</f>
        <v/>
      </c>
      <c r="E104" s="42"/>
      <c r="F104" s="153">
        <f>IF($C$100=0,"",IF(C104="[for completion]","",IF(C104="","",C104/$C$100)))</f>
        <v>0.33333333333333331</v>
      </c>
      <c r="G104" s="153" t="str">
        <f>IF($D$100=0,"",IF(D104="","",D104/$D$100))</f>
        <v/>
      </c>
      <c r="H104" s="23"/>
      <c r="L104" s="23"/>
      <c r="M104" s="23"/>
    </row>
    <row r="105" spans="1:14" outlineLevel="1" x14ac:dyDescent="0.25">
      <c r="A105" s="25" t="s">
        <v>153</v>
      </c>
      <c r="B105" s="58" t="s">
        <v>130</v>
      </c>
      <c r="C105" s="131"/>
      <c r="D105" s="165" t="str">
        <f>IF($D$89="ND2","ND2","")</f>
        <v/>
      </c>
      <c r="E105" s="42"/>
      <c r="F105" s="153" t="str">
        <f>IF($C$100=0,"",IF(C105="[for completion]","",IF(C105="","",C105/$C$100)))</f>
        <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2737.7879901299998</v>
      </c>
      <c r="D112" s="129">
        <v>2737.7879901299998</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2737.7879901299998</v>
      </c>
      <c r="D129" s="129">
        <f>SUM(D112:D128)</f>
        <v>2737.7879901299998</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9.9047043499999994</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9.9047043499999994</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c r="E193" s="50"/>
      <c r="F193" s="152">
        <f t="shared" ref="F193:F206" si="14">IF($C$208=0,"",IF(C193="[for completion]","",C193/$C$208))</f>
        <v>0</v>
      </c>
      <c r="G193" s="51"/>
      <c r="H193" s="23"/>
      <c r="L193" s="23"/>
      <c r="M193" s="23"/>
    </row>
    <row r="194" spans="1:13" x14ac:dyDescent="0.25">
      <c r="A194" s="25" t="s">
        <v>257</v>
      </c>
      <c r="B194" s="42" t="s">
        <v>258</v>
      </c>
      <c r="C194" s="129">
        <v>4.9841040100000003</v>
      </c>
      <c r="E194" s="53"/>
      <c r="F194" s="152">
        <f t="shared" si="14"/>
        <v>1</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4.9841040100000003</v>
      </c>
      <c r="E207" s="53"/>
      <c r="F207" s="152"/>
      <c r="G207" s="53"/>
      <c r="H207" s="23"/>
      <c r="L207" s="23"/>
      <c r="M207" s="23"/>
    </row>
    <row r="208" spans="1:13" x14ac:dyDescent="0.25">
      <c r="A208" s="25" t="s">
        <v>283</v>
      </c>
      <c r="B208" s="57" t="s">
        <v>99</v>
      </c>
      <c r="C208" s="131">
        <f>SUM(C193:C206)</f>
        <v>4.9841040100000003</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outlineLevel="1" x14ac:dyDescent="0.25">
      <c r="A343" s="25" t="s">
        <v>439</v>
      </c>
      <c r="B343" s="54" t="s">
        <v>426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topLeftCell="A13" zoomScale="60" zoomScaleNormal="80" workbookViewId="0">
      <selection activeCell="A10" sqref="A10"/>
    </sheetView>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2737.788</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2737.788</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16377</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2.5000000000000001E-3</v>
      </c>
      <c r="D36" s="176" t="str">
        <f>IF(C36="","","ND2")</f>
        <v>ND2</v>
      </c>
      <c r="E36" s="156"/>
      <c r="F36" s="122">
        <f>IF(C36=0,"",C36)</f>
        <v>2.5000000000000001E-3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1715</v>
      </c>
      <c r="C99" s="122">
        <v>4.0300000000000002E-2</v>
      </c>
      <c r="D99" s="176" t="str">
        <f t="shared" ref="D99:D130" si="5">IF(C99="","","ND2")</f>
        <v>ND2</v>
      </c>
      <c r="E99" s="122"/>
      <c r="F99" s="122">
        <f t="shared" ref="F99:F130" si="6">IF(C99="","",C99)</f>
        <v>4.0300000000000002E-2</v>
      </c>
      <c r="G99" s="93"/>
    </row>
    <row r="100" spans="1:7" x14ac:dyDescent="0.25">
      <c r="A100" s="93" t="s">
        <v>597</v>
      </c>
      <c r="B100" s="111" t="s">
        <v>1716</v>
      </c>
      <c r="C100" s="122">
        <v>4.2999999999999997E-2</v>
      </c>
      <c r="D100" s="176" t="str">
        <f t="shared" si="5"/>
        <v>ND2</v>
      </c>
      <c r="E100" s="122"/>
      <c r="F100" s="122">
        <f t="shared" si="6"/>
        <v>4.2999999999999997E-2</v>
      </c>
      <c r="G100" s="93"/>
    </row>
    <row r="101" spans="1:7" x14ac:dyDescent="0.25">
      <c r="A101" s="93" t="s">
        <v>598</v>
      </c>
      <c r="B101" s="111" t="s">
        <v>1717</v>
      </c>
      <c r="C101" s="122">
        <v>3.7199999999999997E-2</v>
      </c>
      <c r="D101" s="176" t="str">
        <f t="shared" si="5"/>
        <v>ND2</v>
      </c>
      <c r="E101" s="122"/>
      <c r="F101" s="122">
        <f t="shared" si="6"/>
        <v>3.7199999999999997E-2</v>
      </c>
      <c r="G101" s="93"/>
    </row>
    <row r="102" spans="1:7" x14ac:dyDescent="0.25">
      <c r="A102" s="93" t="s">
        <v>599</v>
      </c>
      <c r="B102" s="111" t="s">
        <v>1718</v>
      </c>
      <c r="C102" s="122">
        <v>8.4400000000000003E-2</v>
      </c>
      <c r="D102" s="176" t="str">
        <f t="shared" si="5"/>
        <v>ND2</v>
      </c>
      <c r="E102" s="122"/>
      <c r="F102" s="122">
        <f t="shared" si="6"/>
        <v>8.4400000000000003E-2</v>
      </c>
      <c r="G102" s="93"/>
    </row>
    <row r="103" spans="1:7" x14ac:dyDescent="0.25">
      <c r="A103" s="93" t="s">
        <v>600</v>
      </c>
      <c r="B103" s="111" t="s">
        <v>1719</v>
      </c>
      <c r="C103" s="122">
        <v>0.1283</v>
      </c>
      <c r="D103" s="176" t="str">
        <f t="shared" si="5"/>
        <v>ND2</v>
      </c>
      <c r="E103" s="122"/>
      <c r="F103" s="122">
        <f t="shared" si="6"/>
        <v>0.1283</v>
      </c>
      <c r="G103" s="93"/>
    </row>
    <row r="104" spans="1:7" x14ac:dyDescent="0.25">
      <c r="A104" s="93" t="s">
        <v>601</v>
      </c>
      <c r="B104" s="111" t="s">
        <v>1720</v>
      </c>
      <c r="C104" s="122">
        <v>0.1313</v>
      </c>
      <c r="D104" s="176" t="str">
        <f t="shared" si="5"/>
        <v>ND2</v>
      </c>
      <c r="E104" s="122"/>
      <c r="F104" s="122">
        <f t="shared" si="6"/>
        <v>0.1313</v>
      </c>
      <c r="G104" s="93"/>
    </row>
    <row r="105" spans="1:7" x14ac:dyDescent="0.25">
      <c r="A105" s="93" t="s">
        <v>602</v>
      </c>
      <c r="B105" s="111" t="s">
        <v>1721</v>
      </c>
      <c r="C105" s="122">
        <v>0.20230000000000001</v>
      </c>
      <c r="D105" s="176" t="str">
        <f t="shared" si="5"/>
        <v>ND2</v>
      </c>
      <c r="E105" s="122"/>
      <c r="F105" s="122">
        <f t="shared" si="6"/>
        <v>0.20230000000000001</v>
      </c>
      <c r="G105" s="93"/>
    </row>
    <row r="106" spans="1:7" x14ac:dyDescent="0.25">
      <c r="A106" s="93" t="s">
        <v>603</v>
      </c>
      <c r="B106" s="111" t="s">
        <v>1722</v>
      </c>
      <c r="C106" s="122">
        <v>2.92E-2</v>
      </c>
      <c r="D106" s="176" t="str">
        <f t="shared" si="5"/>
        <v>ND2</v>
      </c>
      <c r="E106" s="122"/>
      <c r="F106" s="122">
        <f t="shared" si="6"/>
        <v>2.92E-2</v>
      </c>
      <c r="G106" s="93"/>
    </row>
    <row r="107" spans="1:7" x14ac:dyDescent="0.25">
      <c r="A107" s="93" t="s">
        <v>604</v>
      </c>
      <c r="B107" s="111" t="s">
        <v>1723</v>
      </c>
      <c r="C107" s="122">
        <v>0.1419</v>
      </c>
      <c r="D107" s="176" t="str">
        <f t="shared" si="5"/>
        <v>ND2</v>
      </c>
      <c r="E107" s="122"/>
      <c r="F107" s="122">
        <f t="shared" si="6"/>
        <v>0.1419</v>
      </c>
      <c r="G107" s="93"/>
    </row>
    <row r="108" spans="1:7" x14ac:dyDescent="0.25">
      <c r="A108" s="93" t="s">
        <v>605</v>
      </c>
      <c r="B108" s="111" t="s">
        <v>1724</v>
      </c>
      <c r="C108" s="122">
        <v>8.2400000000000001E-2</v>
      </c>
      <c r="D108" s="176" t="str">
        <f t="shared" si="5"/>
        <v>ND2</v>
      </c>
      <c r="E108" s="122"/>
      <c r="F108" s="122">
        <f t="shared" si="6"/>
        <v>8.2400000000000001E-2</v>
      </c>
      <c r="G108" s="93"/>
    </row>
    <row r="109" spans="1:7" x14ac:dyDescent="0.25">
      <c r="A109" s="93" t="s">
        <v>606</v>
      </c>
      <c r="B109" s="111" t="s">
        <v>1725</v>
      </c>
      <c r="C109" s="122">
        <v>5.8999999999999997E-2</v>
      </c>
      <c r="D109" s="176" t="str">
        <f t="shared" si="5"/>
        <v>ND2</v>
      </c>
      <c r="E109" s="122"/>
      <c r="F109" s="122">
        <f t="shared" si="6"/>
        <v>5.8999999999999997E-2</v>
      </c>
      <c r="G109" s="93"/>
    </row>
    <row r="110" spans="1:7" x14ac:dyDescent="0.25">
      <c r="A110" s="93" t="s">
        <v>607</v>
      </c>
      <c r="B110" s="111" t="s">
        <v>1726</v>
      </c>
      <c r="C110" s="122">
        <v>2.0799999999999999E-2</v>
      </c>
      <c r="D110" s="176" t="str">
        <f t="shared" si="5"/>
        <v>ND2</v>
      </c>
      <c r="E110" s="122"/>
      <c r="F110" s="122">
        <f t="shared" si="6"/>
        <v>2.0799999999999999E-2</v>
      </c>
      <c r="G110" s="93"/>
    </row>
    <row r="111" spans="1:7" x14ac:dyDescent="0.25">
      <c r="A111" s="93" t="s">
        <v>608</v>
      </c>
      <c r="B111" s="111" t="s">
        <v>1727</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48"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1728</v>
      </c>
      <c r="C150" s="122">
        <v>0.95109999999999995</v>
      </c>
      <c r="D150" s="176" t="str">
        <f>IF(C150="","","ND2")</f>
        <v>ND2</v>
      </c>
      <c r="E150" s="123"/>
      <c r="F150" s="122">
        <f>IF(C150="","",C150)</f>
        <v>0.95109999999999995</v>
      </c>
    </row>
    <row r="151" spans="1:7" x14ac:dyDescent="0.25">
      <c r="A151" s="93" t="s">
        <v>630</v>
      </c>
      <c r="B151" s="93" t="s">
        <v>1729</v>
      </c>
      <c r="C151" s="122">
        <v>4.8899999999999999E-2</v>
      </c>
      <c r="D151" s="176" t="str">
        <f>IF(C151="","","ND2")</f>
        <v>ND2</v>
      </c>
      <c r="E151" s="123"/>
      <c r="F151" s="122">
        <f>IF(C151="","",C151)</f>
        <v>4.8899999999999999E-2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1730</v>
      </c>
      <c r="C160" s="122">
        <v>0.34410000000000002</v>
      </c>
      <c r="D160" s="176" t="str">
        <f>IF(C160="","","ND2")</f>
        <v>ND2</v>
      </c>
      <c r="E160" s="123"/>
      <c r="F160" s="122">
        <f>IF(C160="","",C160)</f>
        <v>0.34410000000000002</v>
      </c>
    </row>
    <row r="161" spans="1:7" x14ac:dyDescent="0.25">
      <c r="A161" s="93" t="s">
        <v>642</v>
      </c>
      <c r="B161" s="93" t="s">
        <v>643</v>
      </c>
      <c r="C161" s="122">
        <v>0.65590000000000004</v>
      </c>
      <c r="D161" s="176" t="str">
        <f>IF(C161="","","ND2")</f>
        <v>ND2</v>
      </c>
      <c r="E161" s="123"/>
      <c r="F161" s="122">
        <f>IF(C161="","",C161)</f>
        <v>0.65590000000000004</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1731</v>
      </c>
      <c r="C170" s="122">
        <v>5.4000000000000003E-3</v>
      </c>
      <c r="D170" s="176" t="str">
        <f>IF(C170="","","ND2")</f>
        <v>ND2</v>
      </c>
      <c r="E170" s="123"/>
      <c r="F170" s="122">
        <f>IF(C170="","",C170)</f>
        <v>5.4000000000000003E-3</v>
      </c>
    </row>
    <row r="171" spans="1:7" x14ac:dyDescent="0.25">
      <c r="A171" s="93" t="s">
        <v>654</v>
      </c>
      <c r="B171" s="112" t="s">
        <v>1732</v>
      </c>
      <c r="C171" s="122">
        <v>4.7000000000000002E-3</v>
      </c>
      <c r="D171" s="176" t="str">
        <f>IF(C171="","","ND2")</f>
        <v>ND2</v>
      </c>
      <c r="E171" s="123"/>
      <c r="F171" s="122">
        <f>IF(C171="","",C171)</f>
        <v>4.7000000000000002E-3</v>
      </c>
    </row>
    <row r="172" spans="1:7" x14ac:dyDescent="0.25">
      <c r="A172" s="93" t="s">
        <v>656</v>
      </c>
      <c r="B172" s="112" t="s">
        <v>1733</v>
      </c>
      <c r="C172" s="122">
        <v>0.14510000000000001</v>
      </c>
      <c r="D172" s="176" t="str">
        <f>IF(C172="","","ND2")</f>
        <v>ND2</v>
      </c>
      <c r="E172" s="122"/>
      <c r="F172" s="122">
        <f>IF(C172="","",C172)</f>
        <v>0.14510000000000001</v>
      </c>
    </row>
    <row r="173" spans="1:7" x14ac:dyDescent="0.25">
      <c r="A173" s="93" t="s">
        <v>658</v>
      </c>
      <c r="B173" s="112" t="s">
        <v>1734</v>
      </c>
      <c r="C173" s="122">
        <v>0.34310000000000002</v>
      </c>
      <c r="D173" s="176" t="str">
        <f>IF(C173="","","ND2")</f>
        <v>ND2</v>
      </c>
      <c r="E173" s="122"/>
      <c r="F173" s="122">
        <f>IF(C173="","",C173)</f>
        <v>0.34310000000000002</v>
      </c>
    </row>
    <row r="174" spans="1:7" x14ac:dyDescent="0.25">
      <c r="A174" s="93" t="s">
        <v>660</v>
      </c>
      <c r="B174" s="112" t="s">
        <v>1735</v>
      </c>
      <c r="C174" s="122">
        <v>0.50170000000000003</v>
      </c>
      <c r="D174" s="176" t="str">
        <f>IF(C174="","","ND2")</f>
        <v>ND2</v>
      </c>
      <c r="E174" s="122"/>
      <c r="F174" s="122">
        <f>IF(C174="","",C174)</f>
        <v>0.50170000000000003</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4.0000000000000002E-4</v>
      </c>
      <c r="D180" s="176" t="str">
        <f>IF(C180="","","ND2")</f>
        <v>ND2</v>
      </c>
      <c r="E180" s="123"/>
      <c r="F180" s="122">
        <f>IF(C180="","",C180)</f>
        <v>4.0000000000000002E-4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167.17274226048727</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1736</v>
      </c>
      <c r="C190" s="165">
        <v>2.0838999999999999</v>
      </c>
      <c r="D190" s="176">
        <v>130</v>
      </c>
      <c r="E190" s="117"/>
      <c r="F190" s="153">
        <f t="shared" ref="F190:F213" si="9">IF($C$214=0,"",IF(C190="[for completion]","",IF(C190="","",C190/$C$214)))</f>
        <v>7.6116193072655735E-4</v>
      </c>
      <c r="G190" s="153">
        <f t="shared" ref="G190:G213" si="10">IF($D$214=0,"",IF(D190="[for completion]","",IF(D190="","",D190/$D$214)))</f>
        <v>7.9379617756609872E-3</v>
      </c>
    </row>
    <row r="191" spans="1:7" x14ac:dyDescent="0.25">
      <c r="A191" s="93" t="s">
        <v>681</v>
      </c>
      <c r="B191" s="111" t="s">
        <v>1737</v>
      </c>
      <c r="C191" s="165">
        <v>15.180199999999999</v>
      </c>
      <c r="D191" s="176">
        <v>381</v>
      </c>
      <c r="E191" s="117"/>
      <c r="F191" s="153">
        <f t="shared" si="9"/>
        <v>5.5446952064951704E-3</v>
      </c>
      <c r="G191" s="153">
        <f t="shared" si="10"/>
        <v>2.3264334127129509E-2</v>
      </c>
    </row>
    <row r="192" spans="1:7" x14ac:dyDescent="0.25">
      <c r="A192" s="93" t="s">
        <v>682</v>
      </c>
      <c r="B192" s="111" t="s">
        <v>1738</v>
      </c>
      <c r="C192" s="165">
        <v>40.316400000000002</v>
      </c>
      <c r="D192" s="176">
        <v>626</v>
      </c>
      <c r="E192" s="117"/>
      <c r="F192" s="153">
        <f t="shared" si="9"/>
        <v>1.4725902809129122E-2</v>
      </c>
      <c r="G192" s="153">
        <f t="shared" si="10"/>
        <v>3.8224339012029068E-2</v>
      </c>
    </row>
    <row r="193" spans="1:7" x14ac:dyDescent="0.25">
      <c r="A193" s="93" t="s">
        <v>683</v>
      </c>
      <c r="B193" s="111" t="s">
        <v>1739</v>
      </c>
      <c r="C193" s="165">
        <v>108.6075</v>
      </c>
      <c r="D193" s="176">
        <v>1223</v>
      </c>
      <c r="E193" s="117"/>
      <c r="F193" s="153">
        <f t="shared" si="9"/>
        <v>3.9669799122503277E-2</v>
      </c>
      <c r="G193" s="153">
        <f t="shared" si="10"/>
        <v>7.4677901935641444E-2</v>
      </c>
    </row>
    <row r="194" spans="1:7" x14ac:dyDescent="0.25">
      <c r="A194" s="93" t="s">
        <v>684</v>
      </c>
      <c r="B194" s="111" t="s">
        <v>1740</v>
      </c>
      <c r="C194" s="165">
        <v>592.05039999999997</v>
      </c>
      <c r="D194" s="176">
        <v>4660</v>
      </c>
      <c r="E194" s="117"/>
      <c r="F194" s="153">
        <f t="shared" si="9"/>
        <v>0.21625136789261987</v>
      </c>
      <c r="G194" s="153">
        <f t="shared" si="10"/>
        <v>0.28454539903523235</v>
      </c>
    </row>
    <row r="195" spans="1:7" x14ac:dyDescent="0.25">
      <c r="A195" s="93" t="s">
        <v>685</v>
      </c>
      <c r="B195" s="111" t="s">
        <v>1741</v>
      </c>
      <c r="C195" s="165">
        <v>848.98739999999998</v>
      </c>
      <c r="D195" s="176">
        <v>4886</v>
      </c>
      <c r="E195" s="117"/>
      <c r="F195" s="153">
        <f t="shared" si="9"/>
        <v>0.31009975936778156</v>
      </c>
      <c r="G195" s="153">
        <f t="shared" si="10"/>
        <v>0.29834524027599685</v>
      </c>
    </row>
    <row r="196" spans="1:7" x14ac:dyDescent="0.25">
      <c r="A196" s="93" t="s">
        <v>686</v>
      </c>
      <c r="B196" s="111" t="s">
        <v>1742</v>
      </c>
      <c r="C196" s="165">
        <v>664.8999</v>
      </c>
      <c r="D196" s="176">
        <v>3017</v>
      </c>
      <c r="E196" s="117"/>
      <c r="F196" s="153">
        <f t="shared" si="9"/>
        <v>0.24286025798929647</v>
      </c>
      <c r="G196" s="153">
        <f t="shared" si="10"/>
        <v>0.18422177443976309</v>
      </c>
    </row>
    <row r="197" spans="1:7" x14ac:dyDescent="0.25">
      <c r="A197" s="93" t="s">
        <v>687</v>
      </c>
      <c r="B197" s="111" t="s">
        <v>1743</v>
      </c>
      <c r="C197" s="165">
        <v>224.20740000000001</v>
      </c>
      <c r="D197" s="176">
        <v>828</v>
      </c>
      <c r="E197" s="117"/>
      <c r="F197" s="153">
        <f t="shared" si="9"/>
        <v>8.1893630916637816E-2</v>
      </c>
      <c r="G197" s="153">
        <f t="shared" si="10"/>
        <v>5.0558710386517679E-2</v>
      </c>
    </row>
    <row r="198" spans="1:7" x14ac:dyDescent="0.25">
      <c r="A198" s="93" t="s">
        <v>688</v>
      </c>
      <c r="B198" s="111" t="s">
        <v>1744</v>
      </c>
      <c r="C198" s="165">
        <v>91.397599999999997</v>
      </c>
      <c r="D198" s="176">
        <v>284</v>
      </c>
      <c r="E198" s="117"/>
      <c r="F198" s="153">
        <f t="shared" si="9"/>
        <v>3.3383738989286239E-2</v>
      </c>
      <c r="G198" s="153">
        <f t="shared" si="10"/>
        <v>1.7341393417597852E-2</v>
      </c>
    </row>
    <row r="199" spans="1:7" x14ac:dyDescent="0.25">
      <c r="A199" s="93" t="s">
        <v>689</v>
      </c>
      <c r="B199" s="111" t="s">
        <v>1745</v>
      </c>
      <c r="C199" s="165">
        <v>55.904699999999998</v>
      </c>
      <c r="D199" s="176">
        <v>150</v>
      </c>
      <c r="E199" s="111"/>
      <c r="F199" s="153">
        <f t="shared" si="9"/>
        <v>2.041965995906184E-2</v>
      </c>
      <c r="G199" s="153">
        <f t="shared" si="10"/>
        <v>9.159186664224217E-3</v>
      </c>
    </row>
    <row r="200" spans="1:7" x14ac:dyDescent="0.25">
      <c r="A200" s="93" t="s">
        <v>690</v>
      </c>
      <c r="B200" s="111" t="s">
        <v>1746</v>
      </c>
      <c r="C200" s="165">
        <v>31.1433</v>
      </c>
      <c r="D200" s="176">
        <v>74</v>
      </c>
      <c r="E200" s="111"/>
      <c r="F200" s="153">
        <f t="shared" si="9"/>
        <v>1.1375351195928977E-2</v>
      </c>
      <c r="G200" s="153">
        <f t="shared" si="10"/>
        <v>4.5185320876839474E-3</v>
      </c>
    </row>
    <row r="201" spans="1:7" x14ac:dyDescent="0.25">
      <c r="A201" s="93" t="s">
        <v>691</v>
      </c>
      <c r="B201" s="111" t="s">
        <v>1747</v>
      </c>
      <c r="C201" s="165">
        <v>24.0901</v>
      </c>
      <c r="D201" s="176">
        <v>51</v>
      </c>
      <c r="E201" s="111"/>
      <c r="F201" s="153">
        <f t="shared" si="9"/>
        <v>8.7991108150083201E-3</v>
      </c>
      <c r="G201" s="153">
        <f t="shared" si="10"/>
        <v>3.1141234658362336E-3</v>
      </c>
    </row>
    <row r="202" spans="1:7" x14ac:dyDescent="0.25">
      <c r="A202" s="93" t="s">
        <v>692</v>
      </c>
      <c r="B202" s="111" t="s">
        <v>1748</v>
      </c>
      <c r="C202" s="165">
        <v>13.664400000000001</v>
      </c>
      <c r="D202" s="176">
        <v>26</v>
      </c>
      <c r="E202" s="111"/>
      <c r="F202" s="153">
        <f t="shared" si="9"/>
        <v>4.9910365594414176E-3</v>
      </c>
      <c r="G202" s="153">
        <f t="shared" si="10"/>
        <v>1.5875923551321976E-3</v>
      </c>
    </row>
    <row r="203" spans="1:7" x14ac:dyDescent="0.25">
      <c r="A203" s="93" t="s">
        <v>693</v>
      </c>
      <c r="B203" s="111" t="s">
        <v>1749</v>
      </c>
      <c r="C203" s="165">
        <v>13.1076</v>
      </c>
      <c r="D203" s="176">
        <v>23</v>
      </c>
      <c r="E203" s="111"/>
      <c r="F203" s="153">
        <f t="shared" si="9"/>
        <v>4.7876606954227281E-3</v>
      </c>
      <c r="G203" s="153">
        <f t="shared" si="10"/>
        <v>1.4044086218477133E-3</v>
      </c>
    </row>
    <row r="204" spans="1:7" x14ac:dyDescent="0.25">
      <c r="A204" s="93" t="s">
        <v>694</v>
      </c>
      <c r="B204" s="111" t="s">
        <v>1750</v>
      </c>
      <c r="C204" s="165">
        <v>5.0675999999999997</v>
      </c>
      <c r="D204" s="176">
        <v>8</v>
      </c>
      <c r="E204" s="111"/>
      <c r="F204" s="153">
        <f t="shared" si="9"/>
        <v>1.8509833486011333E-3</v>
      </c>
      <c r="G204" s="153">
        <f t="shared" si="10"/>
        <v>4.8848995542529155E-4</v>
      </c>
    </row>
    <row r="205" spans="1:7" x14ac:dyDescent="0.25">
      <c r="A205" s="93" t="s">
        <v>695</v>
      </c>
      <c r="B205" s="111" t="s">
        <v>1751</v>
      </c>
      <c r="C205" s="165">
        <v>4.0754000000000001</v>
      </c>
      <c r="D205" s="176">
        <v>6</v>
      </c>
      <c r="F205" s="153">
        <f t="shared" si="9"/>
        <v>1.4885739874672546E-3</v>
      </c>
      <c r="G205" s="153">
        <f t="shared" si="10"/>
        <v>3.6636746656896867E-4</v>
      </c>
    </row>
    <row r="206" spans="1:7" x14ac:dyDescent="0.25">
      <c r="A206" s="93" t="s">
        <v>696</v>
      </c>
      <c r="B206" s="111" t="s">
        <v>1752</v>
      </c>
      <c r="C206" s="165">
        <v>1.4641</v>
      </c>
      <c r="D206" s="176">
        <v>2</v>
      </c>
      <c r="E206" s="106"/>
      <c r="F206" s="153">
        <f t="shared" si="9"/>
        <v>5.347747889902359E-4</v>
      </c>
      <c r="G206" s="153">
        <f t="shared" si="10"/>
        <v>1.2212248885632289E-4</v>
      </c>
    </row>
    <row r="207" spans="1:7" x14ac:dyDescent="0.25">
      <c r="A207" s="93" t="s">
        <v>697</v>
      </c>
      <c r="B207" s="111" t="s">
        <v>1753</v>
      </c>
      <c r="C207" s="165">
        <v>1.5401</v>
      </c>
      <c r="D207" s="176">
        <v>2</v>
      </c>
      <c r="E207" s="106"/>
      <c r="F207" s="153">
        <f t="shared" si="9"/>
        <v>5.6253442560198232E-4</v>
      </c>
      <c r="G207" s="153">
        <f t="shared" si="10"/>
        <v>1.2212248885632289E-4</v>
      </c>
    </row>
    <row r="208" spans="1:7" x14ac:dyDescent="0.25">
      <c r="A208" s="93" t="s">
        <v>698</v>
      </c>
      <c r="B208" s="111" t="s">
        <v>1754</v>
      </c>
      <c r="C208" s="165">
        <v>0</v>
      </c>
      <c r="D208" s="176">
        <v>0</v>
      </c>
      <c r="E208" s="106"/>
      <c r="F208" s="153">
        <f t="shared" si="9"/>
        <v>0</v>
      </c>
      <c r="G208" s="153">
        <f t="shared" si="10"/>
        <v>0</v>
      </c>
    </row>
    <row r="209" spans="1:7" x14ac:dyDescent="0.25">
      <c r="A209" s="93" t="s">
        <v>699</v>
      </c>
      <c r="B209" s="111" t="s">
        <v>1755</v>
      </c>
      <c r="C209" s="165">
        <v>0</v>
      </c>
      <c r="D209" s="176">
        <v>0</v>
      </c>
      <c r="E209" s="106"/>
      <c r="F209" s="153">
        <f t="shared" si="9"/>
        <v>0</v>
      </c>
      <c r="G209" s="153">
        <f t="shared" si="10"/>
        <v>0</v>
      </c>
    </row>
    <row r="210" spans="1:7" x14ac:dyDescent="0.25">
      <c r="A210" s="93" t="s">
        <v>700</v>
      </c>
      <c r="B210" s="111" t="s">
        <v>1756</v>
      </c>
      <c r="C210" s="165">
        <v>0</v>
      </c>
      <c r="D210" s="176">
        <v>0</v>
      </c>
      <c r="E210" s="106"/>
      <c r="F210" s="153">
        <f t="shared" si="9"/>
        <v>0</v>
      </c>
      <c r="G210" s="153">
        <f t="shared" si="10"/>
        <v>0</v>
      </c>
    </row>
    <row r="211" spans="1:7" x14ac:dyDescent="0.25">
      <c r="A211" s="93" t="s">
        <v>701</v>
      </c>
      <c r="B211" s="111" t="s">
        <v>1757</v>
      </c>
      <c r="C211" s="165">
        <v>0</v>
      </c>
      <c r="D211" s="176">
        <v>0</v>
      </c>
      <c r="E211" s="106"/>
      <c r="F211" s="153">
        <f t="shared" si="9"/>
        <v>0</v>
      </c>
      <c r="G211" s="153">
        <f t="shared" si="10"/>
        <v>0</v>
      </c>
    </row>
    <row r="212" spans="1:7" x14ac:dyDescent="0.25">
      <c r="A212" s="93" t="s">
        <v>702</v>
      </c>
      <c r="B212" s="111" t="s">
        <v>1758</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2737.788</v>
      </c>
      <c r="D214" s="183">
        <f>SUM(D190:D213)</f>
        <v>16377</v>
      </c>
      <c r="E214" s="106"/>
      <c r="F214" s="169">
        <f>SUM(F190:F213)</f>
        <v>0.99999999999999989</v>
      </c>
      <c r="G214" s="169">
        <f>SUM(G190:G213)</f>
        <v>1</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0.77394911</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1759</v>
      </c>
      <c r="C219" s="165">
        <v>123.3633</v>
      </c>
      <c r="D219" s="176">
        <v>1562</v>
      </c>
      <c r="F219" s="153">
        <f t="shared" ref="F219:F226" si="11">IF($C$227=0,"",IF(C219="[for completion]","",C219/$C$227))</f>
        <v>4.5059478674024427E-2</v>
      </c>
      <c r="G219" s="153">
        <f t="shared" ref="G219:G226" si="12">IF($D$227=0,"",IF(D219="[for completion]","",D219/$D$227))</f>
        <v>9.5377663796788179E-2</v>
      </c>
    </row>
    <row r="220" spans="1:7" x14ac:dyDescent="0.25">
      <c r="A220" s="93" t="s">
        <v>711</v>
      </c>
      <c r="B220" s="93" t="s">
        <v>1760</v>
      </c>
      <c r="C220" s="165">
        <v>152.07579999999999</v>
      </c>
      <c r="D220" s="176">
        <v>1154</v>
      </c>
      <c r="F220" s="153">
        <f t="shared" si="11"/>
        <v>5.5546959808429282E-2</v>
      </c>
      <c r="G220" s="153">
        <f t="shared" si="12"/>
        <v>7.0464676070098306E-2</v>
      </c>
    </row>
    <row r="221" spans="1:7" x14ac:dyDescent="0.25">
      <c r="A221" s="93" t="s">
        <v>713</v>
      </c>
      <c r="B221" s="93" t="s">
        <v>1761</v>
      </c>
      <c r="C221" s="165">
        <v>214.2877</v>
      </c>
      <c r="D221" s="176">
        <v>1353</v>
      </c>
      <c r="F221" s="153">
        <f t="shared" si="11"/>
        <v>7.8270377399564911E-2</v>
      </c>
      <c r="G221" s="153">
        <f t="shared" si="12"/>
        <v>8.2615863711302431E-2</v>
      </c>
    </row>
    <row r="222" spans="1:7" x14ac:dyDescent="0.25">
      <c r="A222" s="93" t="s">
        <v>715</v>
      </c>
      <c r="B222" s="93" t="s">
        <v>1762</v>
      </c>
      <c r="C222" s="165">
        <v>332.75139999999999</v>
      </c>
      <c r="D222" s="176">
        <v>1873</v>
      </c>
      <c r="F222" s="153">
        <f t="shared" si="11"/>
        <v>0.12154023613223522</v>
      </c>
      <c r="G222" s="153">
        <f t="shared" si="12"/>
        <v>0.11436771081394639</v>
      </c>
    </row>
    <row r="223" spans="1:7" x14ac:dyDescent="0.25">
      <c r="A223" s="93" t="s">
        <v>717</v>
      </c>
      <c r="B223" s="93" t="s">
        <v>1763</v>
      </c>
      <c r="C223" s="165">
        <v>440.9545</v>
      </c>
      <c r="D223" s="176">
        <v>2467</v>
      </c>
      <c r="F223" s="153">
        <f t="shared" si="11"/>
        <v>0.16106232476729387</v>
      </c>
      <c r="G223" s="153">
        <f t="shared" si="12"/>
        <v>0.15063809000427428</v>
      </c>
    </row>
    <row r="224" spans="1:7" x14ac:dyDescent="0.25">
      <c r="A224" s="93" t="s">
        <v>719</v>
      </c>
      <c r="B224" s="93" t="s">
        <v>1764</v>
      </c>
      <c r="C224" s="165">
        <v>534.98099999999999</v>
      </c>
      <c r="D224" s="176">
        <v>2943</v>
      </c>
      <c r="F224" s="153">
        <f t="shared" si="11"/>
        <v>0.19540629150248304</v>
      </c>
      <c r="G224" s="153">
        <f t="shared" si="12"/>
        <v>0.17970324235207913</v>
      </c>
    </row>
    <row r="225" spans="1:7" x14ac:dyDescent="0.25">
      <c r="A225" s="93" t="s">
        <v>721</v>
      </c>
      <c r="B225" s="93" t="s">
        <v>1765</v>
      </c>
      <c r="C225" s="165">
        <v>915.75170000000003</v>
      </c>
      <c r="D225" s="176">
        <v>4896</v>
      </c>
      <c r="F225" s="153">
        <f t="shared" si="11"/>
        <v>0.33448597919196082</v>
      </c>
      <c r="G225" s="153">
        <f t="shared" si="12"/>
        <v>0.29895585272027841</v>
      </c>
    </row>
    <row r="226" spans="1:7" x14ac:dyDescent="0.25">
      <c r="A226" s="93" t="s">
        <v>723</v>
      </c>
      <c r="B226" s="93" t="s">
        <v>1766</v>
      </c>
      <c r="C226" s="165">
        <v>23.622599999999998</v>
      </c>
      <c r="D226" s="176">
        <v>129</v>
      </c>
      <c r="F226" s="153">
        <f t="shared" si="11"/>
        <v>8.6283525240084327E-3</v>
      </c>
      <c r="G226" s="153">
        <f t="shared" si="12"/>
        <v>7.876900531232826E-3</v>
      </c>
    </row>
    <row r="227" spans="1:7" x14ac:dyDescent="0.25">
      <c r="A227" s="93" t="s">
        <v>725</v>
      </c>
      <c r="B227" s="119" t="s">
        <v>99</v>
      </c>
      <c r="C227" s="165">
        <f>SUM(C219:C226)</f>
        <v>2737.788</v>
      </c>
      <c r="D227" s="176">
        <f>SUM(D219:D226)</f>
        <v>16377</v>
      </c>
      <c r="F227" s="122">
        <f>SUM(F219:F226)</f>
        <v>0.99999999999999989</v>
      </c>
      <c r="G227" s="122">
        <f>SUM(G219:G226)</f>
        <v>0.99999999999999989</v>
      </c>
    </row>
    <row r="228" spans="1:7" outlineLevel="1" x14ac:dyDescent="0.25">
      <c r="A228" s="93" t="s">
        <v>726</v>
      </c>
      <c r="B228" s="107" t="s">
        <v>1767</v>
      </c>
      <c r="C228" s="165">
        <v>21.1065</v>
      </c>
      <c r="D228" s="176">
        <v>115</v>
      </c>
      <c r="F228" s="153">
        <f t="shared" ref="F228:F233" si="13">IF($C$227=0,"",IF(C228="[for completion]","",C228/$C$227))</f>
        <v>7.7093259229713915E-3</v>
      </c>
      <c r="G228" s="153">
        <f t="shared" ref="G228:G233" si="14">IF($D$227=0,"",IF(D228="[for completion]","",D228/$D$227))</f>
        <v>7.0220431092385665E-3</v>
      </c>
    </row>
    <row r="229" spans="1:7" outlineLevel="1" x14ac:dyDescent="0.25">
      <c r="A229" s="93" t="s">
        <v>728</v>
      </c>
      <c r="B229" s="107" t="s">
        <v>1768</v>
      </c>
      <c r="C229" s="165">
        <v>2.5160999999999998</v>
      </c>
      <c r="D229" s="176">
        <v>14</v>
      </c>
      <c r="F229" s="153">
        <f t="shared" si="13"/>
        <v>9.1902660103704151E-4</v>
      </c>
      <c r="G229" s="153">
        <f t="shared" si="14"/>
        <v>8.5485742199426027E-4</v>
      </c>
    </row>
    <row r="230" spans="1:7" outlineLevel="1" x14ac:dyDescent="0.25">
      <c r="A230" s="93" t="s">
        <v>730</v>
      </c>
      <c r="B230" s="107" t="s">
        <v>1769</v>
      </c>
      <c r="C230" s="165">
        <v>0</v>
      </c>
      <c r="D230" s="176">
        <v>0</v>
      </c>
      <c r="F230" s="153">
        <f t="shared" si="13"/>
        <v>0</v>
      </c>
      <c r="G230" s="153">
        <f t="shared" si="14"/>
        <v>0</v>
      </c>
    </row>
    <row r="231" spans="1:7" outlineLevel="1" x14ac:dyDescent="0.25">
      <c r="A231" s="93" t="s">
        <v>732</v>
      </c>
      <c r="B231" s="107" t="s">
        <v>1770</v>
      </c>
      <c r="C231" s="165">
        <v>0</v>
      </c>
      <c r="D231" s="176">
        <v>0</v>
      </c>
      <c r="F231" s="153">
        <f t="shared" si="13"/>
        <v>0</v>
      </c>
      <c r="G231" s="153">
        <f t="shared" si="14"/>
        <v>0</v>
      </c>
    </row>
    <row r="232" spans="1:7" outlineLevel="1" x14ac:dyDescent="0.25">
      <c r="A232" s="93" t="s">
        <v>734</v>
      </c>
      <c r="B232" s="107" t="s">
        <v>1771</v>
      </c>
      <c r="C232" s="165">
        <v>0</v>
      </c>
      <c r="D232" s="176">
        <v>0</v>
      </c>
      <c r="F232" s="153">
        <f t="shared" si="13"/>
        <v>0</v>
      </c>
      <c r="G232" s="153">
        <f t="shared" si="14"/>
        <v>0</v>
      </c>
    </row>
    <row r="233" spans="1:7" outlineLevel="1" x14ac:dyDescent="0.25">
      <c r="A233" s="93" t="s">
        <v>736</v>
      </c>
      <c r="B233" s="107" t="s">
        <v>1772</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0.61905310999999996</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1773</v>
      </c>
      <c r="C241" s="177">
        <v>287.56869999999998</v>
      </c>
      <c r="D241" s="176">
        <v>2783</v>
      </c>
      <c r="F241" s="153">
        <f t="shared" ref="F241:F248" si="15">IF($C$249=0,"",IF(C241="[Mark as ND1 if not relevant]","",C241/$C$249))</f>
        <v>0.10503687264912867</v>
      </c>
      <c r="G241" s="153">
        <f t="shared" ref="G241:G248" si="16">IF($D$249=0,"",IF(D241="[Mark as ND1 if not relevant]","",D241/$D$249))</f>
        <v>0.16993344324357332</v>
      </c>
    </row>
    <row r="242" spans="1:7" x14ac:dyDescent="0.25">
      <c r="A242" s="93" t="s">
        <v>744</v>
      </c>
      <c r="B242" s="93" t="s">
        <v>1774</v>
      </c>
      <c r="C242" s="177">
        <v>309.2054</v>
      </c>
      <c r="D242" s="176">
        <v>1906</v>
      </c>
      <c r="F242" s="153">
        <f t="shared" si="15"/>
        <v>0.11293985827464148</v>
      </c>
      <c r="G242" s="153">
        <f t="shared" si="16"/>
        <v>0.11638273188007571</v>
      </c>
    </row>
    <row r="243" spans="1:7" x14ac:dyDescent="0.25">
      <c r="A243" s="93" t="s">
        <v>745</v>
      </c>
      <c r="B243" s="93" t="s">
        <v>1775</v>
      </c>
      <c r="C243" s="177">
        <v>462.58260000000001</v>
      </c>
      <c r="D243" s="176">
        <v>2657</v>
      </c>
      <c r="F243" s="153">
        <f t="shared" si="15"/>
        <v>0.16896216328794766</v>
      </c>
      <c r="G243" s="153">
        <f t="shared" si="16"/>
        <v>0.16223972644562495</v>
      </c>
    </row>
    <row r="244" spans="1:7" x14ac:dyDescent="0.25">
      <c r="A244" s="93" t="s">
        <v>746</v>
      </c>
      <c r="B244" s="93" t="s">
        <v>1776</v>
      </c>
      <c r="C244" s="177">
        <v>703.80560000000003</v>
      </c>
      <c r="D244" s="176">
        <v>3790</v>
      </c>
      <c r="F244" s="153">
        <f t="shared" si="15"/>
        <v>0.25707088141700957</v>
      </c>
      <c r="G244" s="153">
        <f t="shared" si="16"/>
        <v>0.23142211638273189</v>
      </c>
    </row>
    <row r="245" spans="1:7" x14ac:dyDescent="0.25">
      <c r="A245" s="93" t="s">
        <v>747</v>
      </c>
      <c r="B245" s="93" t="s">
        <v>1777</v>
      </c>
      <c r="C245" s="177">
        <v>740.42129999999997</v>
      </c>
      <c r="D245" s="176">
        <v>3979</v>
      </c>
      <c r="F245" s="153">
        <f t="shared" si="15"/>
        <v>0.27044507206383134</v>
      </c>
      <c r="G245" s="153">
        <f t="shared" si="16"/>
        <v>0.24296269157965439</v>
      </c>
    </row>
    <row r="246" spans="1:7" x14ac:dyDescent="0.25">
      <c r="A246" s="93" t="s">
        <v>748</v>
      </c>
      <c r="B246" s="93" t="s">
        <v>1778</v>
      </c>
      <c r="C246" s="177">
        <v>197.36429999999999</v>
      </c>
      <c r="D246" s="176">
        <v>1055</v>
      </c>
      <c r="F246" s="153">
        <f t="shared" si="15"/>
        <v>7.2088961158096918E-2</v>
      </c>
      <c r="G246" s="153">
        <f t="shared" si="16"/>
        <v>6.441961287171033E-2</v>
      </c>
    </row>
    <row r="247" spans="1:7" x14ac:dyDescent="0.25">
      <c r="A247" s="93" t="s">
        <v>749</v>
      </c>
      <c r="B247" s="93" t="s">
        <v>1779</v>
      </c>
      <c r="C247" s="177">
        <v>36.580199999999998</v>
      </c>
      <c r="D247" s="176">
        <v>206</v>
      </c>
      <c r="F247" s="153">
        <f t="shared" si="15"/>
        <v>1.3361223974930709E-2</v>
      </c>
      <c r="G247" s="153">
        <f t="shared" si="16"/>
        <v>1.2578616352201259E-2</v>
      </c>
    </row>
    <row r="248" spans="1:7" x14ac:dyDescent="0.25">
      <c r="A248" s="93" t="s">
        <v>750</v>
      </c>
      <c r="B248" s="93" t="s">
        <v>1766</v>
      </c>
      <c r="C248" s="177">
        <v>0.26</v>
      </c>
      <c r="D248" s="176">
        <v>1</v>
      </c>
      <c r="F248" s="153">
        <f t="shared" si="15"/>
        <v>9.4967174413534776E-5</v>
      </c>
      <c r="G248" s="153">
        <f t="shared" si="16"/>
        <v>6.1061244428161444E-5</v>
      </c>
    </row>
    <row r="249" spans="1:7" x14ac:dyDescent="0.25">
      <c r="A249" s="93" t="s">
        <v>751</v>
      </c>
      <c r="B249" s="119" t="s">
        <v>99</v>
      </c>
      <c r="C249" s="165">
        <f>SUM(C241:C248)</f>
        <v>2737.7881000000002</v>
      </c>
      <c r="D249" s="176">
        <f>SUM(D241:D248)</f>
        <v>16377</v>
      </c>
      <c r="F249" s="122">
        <f>SUM(F241:F248)</f>
        <v>0.99999999999999978</v>
      </c>
      <c r="G249" s="122">
        <f>SUM(G241:G248)</f>
        <v>0.99999999999999989</v>
      </c>
    </row>
    <row r="250" spans="1:7" outlineLevel="1" x14ac:dyDescent="0.25">
      <c r="A250" s="93" t="s">
        <v>752</v>
      </c>
      <c r="B250" s="107" t="s">
        <v>1767</v>
      </c>
      <c r="C250" s="177">
        <v>0.26</v>
      </c>
      <c r="D250" s="176">
        <v>1</v>
      </c>
      <c r="F250" s="153">
        <f t="shared" ref="F250:F255" si="17">IF($C$249=0,"",IF(C250="[for completion]","",C250/$C$249))</f>
        <v>9.4967174413534776E-5</v>
      </c>
      <c r="G250" s="153">
        <f t="shared" ref="G250:G255" si="18">IF($D$249=0,"",IF(D250="[for completion]","",D250/$D$249))</f>
        <v>6.1061244428161444E-5</v>
      </c>
    </row>
    <row r="251" spans="1:7" outlineLevel="1" x14ac:dyDescent="0.25">
      <c r="A251" s="93" t="s">
        <v>753</v>
      </c>
      <c r="B251" s="107" t="s">
        <v>1768</v>
      </c>
      <c r="C251" s="177">
        <v>0</v>
      </c>
      <c r="D251" s="176">
        <v>0</v>
      </c>
      <c r="F251" s="153">
        <f t="shared" si="17"/>
        <v>0</v>
      </c>
      <c r="G251" s="153">
        <f t="shared" si="18"/>
        <v>0</v>
      </c>
    </row>
    <row r="252" spans="1:7" outlineLevel="1" x14ac:dyDescent="0.25">
      <c r="A252" s="93" t="s">
        <v>754</v>
      </c>
      <c r="B252" s="107" t="s">
        <v>1769</v>
      </c>
      <c r="C252" s="177">
        <v>0</v>
      </c>
      <c r="D252" s="176">
        <v>0</v>
      </c>
      <c r="F252" s="153">
        <f t="shared" si="17"/>
        <v>0</v>
      </c>
      <c r="G252" s="153">
        <f t="shared" si="18"/>
        <v>0</v>
      </c>
    </row>
    <row r="253" spans="1:7" outlineLevel="1" x14ac:dyDescent="0.25">
      <c r="A253" s="93" t="s">
        <v>755</v>
      </c>
      <c r="B253" s="107" t="s">
        <v>1770</v>
      </c>
      <c r="C253" s="177">
        <v>0</v>
      </c>
      <c r="D253" s="176">
        <v>0</v>
      </c>
      <c r="F253" s="153">
        <f t="shared" si="17"/>
        <v>0</v>
      </c>
      <c r="G253" s="153">
        <f t="shared" si="18"/>
        <v>0</v>
      </c>
    </row>
    <row r="254" spans="1:7" outlineLevel="1" x14ac:dyDescent="0.25">
      <c r="A254" s="93" t="s">
        <v>756</v>
      </c>
      <c r="B254" s="107" t="s">
        <v>1771</v>
      </c>
      <c r="C254" s="177">
        <v>0</v>
      </c>
      <c r="D254" s="176">
        <v>0</v>
      </c>
      <c r="F254" s="153">
        <f t="shared" si="17"/>
        <v>0</v>
      </c>
      <c r="G254" s="153">
        <f t="shared" si="18"/>
        <v>0</v>
      </c>
    </row>
    <row r="255" spans="1:7" outlineLevel="1" x14ac:dyDescent="0.25">
      <c r="A255" s="93" t="s">
        <v>757</v>
      </c>
      <c r="B255" s="107" t="s">
        <v>1772</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1780</v>
      </c>
      <c r="C260" s="122">
        <v>1</v>
      </c>
      <c r="E260" s="106"/>
      <c r="F260" s="122"/>
      <c r="G260" s="122"/>
    </row>
    <row r="261" spans="1:14" x14ac:dyDescent="0.25">
      <c r="A261" s="93" t="s">
        <v>763</v>
      </c>
      <c r="B261" s="93" t="s">
        <v>1781</v>
      </c>
      <c r="C261" s="122">
        <v>0</v>
      </c>
      <c r="E261" s="106"/>
      <c r="F261" s="122"/>
      <c r="G261" s="168"/>
    </row>
    <row r="262" spans="1:14" x14ac:dyDescent="0.25">
      <c r="A262" s="93" t="s">
        <v>764</v>
      </c>
      <c r="B262" s="93" t="s">
        <v>1782</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1783</v>
      </c>
      <c r="C277" s="122">
        <v>0.307</v>
      </c>
      <c r="E277" s="88"/>
      <c r="F277" s="168"/>
      <c r="G277" s="168"/>
    </row>
    <row r="278" spans="1:7" x14ac:dyDescent="0.25">
      <c r="A278" s="93" t="s">
        <v>783</v>
      </c>
      <c r="B278" s="93" t="s">
        <v>784</v>
      </c>
      <c r="C278" s="122">
        <v>0.69299999999999995</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zoomScale="60" zoomScaleNormal="80" workbookViewId="0">
      <selection activeCell="A10" sqref="A10"/>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zoomScale="60" zoomScaleNormal="80" workbookViewId="0">
      <selection activeCell="A10" sqref="A10"/>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92"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topLeftCell="A13" zoomScale="60" zoomScaleNormal="80" workbookViewId="0">
      <selection activeCell="A10" sqref="A1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93" t="s">
        <v>1808</v>
      </c>
    </row>
    <row r="7" spans="1:13" x14ac:dyDescent="0.25">
      <c r="A7" s="1" t="s">
        <v>1293</v>
      </c>
      <c r="B7" s="39" t="s">
        <v>1294</v>
      </c>
      <c r="C7" s="93" t="s">
        <v>1809</v>
      </c>
    </row>
    <row r="8" spans="1:13" x14ac:dyDescent="0.25">
      <c r="A8" s="1" t="s">
        <v>1295</v>
      </c>
      <c r="B8" s="39" t="s">
        <v>1296</v>
      </c>
      <c r="C8" s="93" t="s">
        <v>1810</v>
      </c>
    </row>
    <row r="9" spans="1:13" x14ac:dyDescent="0.25">
      <c r="A9" s="1" t="s">
        <v>1297</v>
      </c>
      <c r="B9" s="39" t="s">
        <v>1298</v>
      </c>
      <c r="C9" s="93" t="s">
        <v>1785</v>
      </c>
    </row>
    <row r="10" spans="1:13" ht="44.25" customHeight="1" x14ac:dyDescent="0.25">
      <c r="A10" s="1" t="s">
        <v>1299</v>
      </c>
      <c r="B10" s="39" t="s">
        <v>1790</v>
      </c>
      <c r="C10" s="93" t="s">
        <v>1791</v>
      </c>
    </row>
    <row r="11" spans="1:13" ht="54.75" customHeight="1" x14ac:dyDescent="0.25">
      <c r="A11" s="1" t="s">
        <v>1300</v>
      </c>
      <c r="B11" s="39" t="s">
        <v>1792</v>
      </c>
      <c r="C11" s="93" t="s">
        <v>1811</v>
      </c>
    </row>
    <row r="12" spans="1:13" ht="45" x14ac:dyDescent="0.25">
      <c r="A12" s="1" t="s">
        <v>1301</v>
      </c>
      <c r="B12" s="39" t="s">
        <v>1302</v>
      </c>
      <c r="C12" s="93" t="s">
        <v>1788</v>
      </c>
    </row>
    <row r="13" spans="1:13" x14ac:dyDescent="0.25">
      <c r="A13" s="1" t="s">
        <v>1303</v>
      </c>
      <c r="B13" s="39" t="s">
        <v>1304</v>
      </c>
      <c r="C13" s="93" t="s">
        <v>1787</v>
      </c>
    </row>
    <row r="14" spans="1:13" ht="30" x14ac:dyDescent="0.25">
      <c r="A14" s="1" t="s">
        <v>1305</v>
      </c>
      <c r="B14" s="39" t="s">
        <v>1306</v>
      </c>
      <c r="C14" s="93" t="s">
        <v>1786</v>
      </c>
    </row>
    <row r="15" spans="1:13" x14ac:dyDescent="0.25">
      <c r="A15" s="1" t="s">
        <v>1307</v>
      </c>
      <c r="B15" s="39" t="s">
        <v>1308</v>
      </c>
      <c r="C15" s="93" t="s">
        <v>1789</v>
      </c>
    </row>
    <row r="16" spans="1:13" ht="30" x14ac:dyDescent="0.25">
      <c r="A16" s="1" t="s">
        <v>1309</v>
      </c>
      <c r="B16" s="43" t="s">
        <v>1310</v>
      </c>
      <c r="C16" s="93" t="s">
        <v>1784</v>
      </c>
    </row>
    <row r="17" spans="1:3" ht="30" customHeight="1" x14ac:dyDescent="0.25">
      <c r="A17" s="1" t="s">
        <v>1311</v>
      </c>
      <c r="B17" s="43" t="s">
        <v>1312</v>
      </c>
      <c r="C17" s="93" t="s">
        <v>1812</v>
      </c>
    </row>
    <row r="18" spans="1:3" x14ac:dyDescent="0.25">
      <c r="A18" s="1" t="s">
        <v>1313</v>
      </c>
      <c r="B18" s="43" t="s">
        <v>1314</v>
      </c>
      <c r="C18" s="93" t="s">
        <v>1813</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view="pageBreakPreview" zoomScale="60" zoomScaleNormal="85" workbookViewId="0">
      <selection activeCell="A10" sqref="A10"/>
    </sheetView>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view="pageBreakPreview" zoomScale="60" zoomScaleNormal="80" workbookViewId="0">
      <selection activeCell="A10" sqref="A10"/>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1793</v>
      </c>
      <c r="E14" s="31"/>
      <c r="F14" s="31"/>
      <c r="G14" s="31"/>
      <c r="H14" s="23"/>
      <c r="L14" s="23"/>
      <c r="M14" s="23"/>
    </row>
    <row r="15" spans="1:13" ht="45" x14ac:dyDescent="0.25">
      <c r="A15" s="25" t="s">
        <v>1366</v>
      </c>
      <c r="B15" s="42" t="s">
        <v>1794</v>
      </c>
      <c r="C15" s="25" t="s">
        <v>1712</v>
      </c>
      <c r="D15" s="25" t="s">
        <v>1795</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1796</v>
      </c>
      <c r="C18" s="25" t="s">
        <v>1671</v>
      </c>
      <c r="D18" s="25" t="s">
        <v>1793</v>
      </c>
      <c r="E18" s="31"/>
      <c r="F18" s="31"/>
      <c r="G18" s="31"/>
      <c r="H18" s="23"/>
      <c r="L18" s="23"/>
      <c r="M18" s="23"/>
    </row>
    <row r="19" spans="1:13" x14ac:dyDescent="0.25">
      <c r="A19" s="25" t="s">
        <v>1370</v>
      </c>
      <c r="B19" s="42" t="s">
        <v>1358</v>
      </c>
      <c r="C19" s="25" t="s">
        <v>1685</v>
      </c>
      <c r="D19" s="25" t="s">
        <v>1797</v>
      </c>
      <c r="E19" s="31"/>
      <c r="F19" s="31"/>
      <c r="G19" s="31"/>
      <c r="H19" s="23"/>
      <c r="L19" s="23"/>
      <c r="M19" s="23"/>
    </row>
    <row r="20" spans="1:13" x14ac:dyDescent="0.25">
      <c r="A20" s="25" t="s">
        <v>1371</v>
      </c>
      <c r="B20" s="42" t="s">
        <v>1359</v>
      </c>
      <c r="C20" s="25" t="s">
        <v>1695</v>
      </c>
      <c r="D20" s="25" t="s">
        <v>1798</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x14ac:dyDescent="0.25">
      <c r="A23" s="25" t="s">
        <v>1374</v>
      </c>
      <c r="B23" s="42" t="s">
        <v>1440</v>
      </c>
      <c r="E23" s="31"/>
      <c r="F23" s="31"/>
      <c r="G23" s="31"/>
      <c r="H23" s="23"/>
      <c r="L23" s="23"/>
      <c r="M23" s="23"/>
    </row>
    <row r="24" spans="1:13" x14ac:dyDescent="0.25">
      <c r="A24" s="25" t="s">
        <v>1442</v>
      </c>
      <c r="B24" s="42" t="s">
        <v>1441</v>
      </c>
      <c r="C24" s="25" t="s">
        <v>1692</v>
      </c>
      <c r="D24" s="25" t="s">
        <v>1799</v>
      </c>
      <c r="E24" s="31"/>
      <c r="F24" s="31"/>
      <c r="G24" s="31"/>
      <c r="H24" s="23"/>
      <c r="L24" s="23"/>
      <c r="M24" s="23"/>
    </row>
    <row r="25" spans="1:13" outlineLevel="1" x14ac:dyDescent="0.25">
      <c r="A25" s="25" t="s">
        <v>1375</v>
      </c>
      <c r="B25" s="40" t="s">
        <v>1687</v>
      </c>
      <c r="C25" s="25" t="s">
        <v>1671</v>
      </c>
      <c r="D25" s="25" t="s">
        <v>1793</v>
      </c>
      <c r="E25" s="31"/>
      <c r="F25" s="31"/>
      <c r="G25" s="31"/>
      <c r="H25" s="23"/>
      <c r="L25" s="23"/>
      <c r="M25" s="23"/>
    </row>
    <row r="26" spans="1:13" outlineLevel="1" x14ac:dyDescent="0.25">
      <c r="A26" s="25" t="s">
        <v>1378</v>
      </c>
      <c r="B26" s="40" t="s">
        <v>1691</v>
      </c>
      <c r="C26" s="25" t="s">
        <v>1692</v>
      </c>
      <c r="D26" s="25" t="s">
        <v>1799</v>
      </c>
      <c r="E26" s="31"/>
      <c r="F26" s="31"/>
      <c r="G26" s="31"/>
      <c r="H26" s="23"/>
      <c r="L26" s="23"/>
      <c r="M26" s="23"/>
    </row>
    <row r="27" spans="1:13" outlineLevel="1" x14ac:dyDescent="0.25">
      <c r="A27" s="25" t="s">
        <v>1379</v>
      </c>
      <c r="B27" s="40" t="s">
        <v>1694</v>
      </c>
      <c r="C27" s="25" t="s">
        <v>1695</v>
      </c>
      <c r="D27" s="25" t="s">
        <v>1798</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1793</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65.863900000000001</v>
      </c>
      <c r="H75" s="23"/>
    </row>
    <row r="76" spans="1:14" x14ac:dyDescent="0.25">
      <c r="A76" s="25" t="s">
        <v>1426</v>
      </c>
      <c r="B76" s="25" t="s">
        <v>1454</v>
      </c>
      <c r="C76" s="129">
        <v>314.09829999999999</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1800</v>
      </c>
      <c r="C82" s="178">
        <v>1.1999999999999999E-3</v>
      </c>
      <c r="D82" s="188" t="str">
        <f t="shared" ref="D82:D87" si="0">IF(C82="","","ND2")</f>
        <v>ND2</v>
      </c>
      <c r="E82" s="188" t="str">
        <f>IF(C82="","","ND2")</f>
        <v>ND2</v>
      </c>
      <c r="F82" s="188" t="str">
        <f t="shared" ref="F82:F87" si="1">IF(C82="","","ND2")</f>
        <v>ND2</v>
      </c>
      <c r="G82" s="178">
        <f t="shared" ref="G82:G87" si="2">IF(C82="","",C82)</f>
        <v>1.1999999999999999E-3</v>
      </c>
      <c r="H82" s="23"/>
    </row>
    <row r="83" spans="1:8" x14ac:dyDescent="0.25">
      <c r="A83" s="25" t="s">
        <v>1433</v>
      </c>
      <c r="B83" s="25" t="s">
        <v>1801</v>
      </c>
      <c r="C83" s="178">
        <v>6.9999999999999999E-4</v>
      </c>
      <c r="D83" s="189" t="str">
        <f t="shared" si="0"/>
        <v>ND2</v>
      </c>
      <c r="E83" s="189" t="str">
        <f>IF(C83="","","ND2")</f>
        <v>ND2</v>
      </c>
      <c r="F83" s="189" t="str">
        <f t="shared" si="1"/>
        <v>ND2</v>
      </c>
      <c r="G83" s="156">
        <f t="shared" si="2"/>
        <v>6.9999999999999999E-4</v>
      </c>
      <c r="H83" s="23"/>
    </row>
    <row r="84" spans="1:8" x14ac:dyDescent="0.25">
      <c r="A84" s="25" t="s">
        <v>1434</v>
      </c>
      <c r="B84" s="25" t="s">
        <v>1802</v>
      </c>
      <c r="C84" s="178">
        <v>2.9999999999999997E-4</v>
      </c>
      <c r="D84" s="189" t="str">
        <f t="shared" si="0"/>
        <v>ND2</v>
      </c>
      <c r="E84" s="189" t="str">
        <f>IF(C84="","","ND2")</f>
        <v>ND2</v>
      </c>
      <c r="F84" s="189" t="str">
        <f t="shared" si="1"/>
        <v>ND2</v>
      </c>
      <c r="G84" s="156">
        <f t="shared" si="2"/>
        <v>2.9999999999999997E-4</v>
      </c>
      <c r="H84" s="23"/>
    </row>
    <row r="85" spans="1:8" x14ac:dyDescent="0.25">
      <c r="A85" s="25" t="s">
        <v>1435</v>
      </c>
      <c r="B85" s="25" t="s">
        <v>1803</v>
      </c>
      <c r="C85" s="178">
        <v>2.0000000000000001E-4</v>
      </c>
      <c r="D85" s="189" t="str">
        <f t="shared" si="0"/>
        <v>ND2</v>
      </c>
      <c r="E85" s="189" t="str">
        <f>IF(C85="","","ND2")</f>
        <v>ND2</v>
      </c>
      <c r="F85" s="189" t="str">
        <f t="shared" si="1"/>
        <v>ND2</v>
      </c>
      <c r="G85" s="156">
        <f t="shared" si="2"/>
        <v>2.0000000000000001E-4</v>
      </c>
      <c r="H85" s="23"/>
    </row>
    <row r="86" spans="1:8" x14ac:dyDescent="0.25">
      <c r="A86" s="25" t="s">
        <v>1446</v>
      </c>
      <c r="B86" s="25" t="s">
        <v>1804</v>
      </c>
      <c r="C86" s="178">
        <v>0</v>
      </c>
      <c r="D86" s="189" t="str">
        <f t="shared" si="0"/>
        <v>ND2</v>
      </c>
      <c r="E86" s="189" t="str">
        <f>IF(D86="","","ND2")</f>
        <v>ND2</v>
      </c>
      <c r="F86" s="189" t="str">
        <f t="shared" si="1"/>
        <v>ND2</v>
      </c>
      <c r="G86" s="156">
        <f t="shared" si="2"/>
        <v>0</v>
      </c>
      <c r="H86" s="23"/>
    </row>
    <row r="87" spans="1:8" outlineLevel="1" x14ac:dyDescent="0.25">
      <c r="A87" s="25" t="s">
        <v>1436</v>
      </c>
      <c r="B87" s="25" t="s">
        <v>1805</v>
      </c>
      <c r="C87" s="178">
        <v>0.99760000000000004</v>
      </c>
      <c r="D87" s="189" t="str">
        <f t="shared" si="0"/>
        <v>ND2</v>
      </c>
      <c r="E87" s="189" t="str">
        <f>IF(D87="","","ND2")</f>
        <v>ND2</v>
      </c>
      <c r="F87" s="189" t="str">
        <f t="shared" si="1"/>
        <v>ND2</v>
      </c>
      <c r="G87" s="156">
        <f t="shared" si="2"/>
        <v>0.99760000000000004</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3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274575-B989-45FB-A0D7-9487CB0A7161}"/>
</file>

<file path=customXml/itemProps2.xml><?xml version="1.0" encoding="utf-8"?>
<ds:datastoreItem xmlns:ds="http://schemas.openxmlformats.org/officeDocument/2006/customXml" ds:itemID="{F3FEA380-D680-4117-A33F-A296A4CD1D14}"/>
</file>

<file path=customXml/itemProps3.xml><?xml version="1.0" encoding="utf-8"?>
<ds:datastoreItem xmlns:ds="http://schemas.openxmlformats.org/officeDocument/2006/customXml" ds:itemID="{33F791B5-4F01-4625-AB7D-C9C3D107BD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cp:lastPrinted>2019-12-13T08:12:18Z</cp:lastPrinted>
  <dcterms:created xsi:type="dcterms:W3CDTF">2019-12-12T15:03:38Z</dcterms:created>
  <dcterms:modified xsi:type="dcterms:W3CDTF">2019-12-13T08:16:50Z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