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firstSheet="4"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45621" calcMode="manual"/>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F2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C179" i="8"/>
  <c r="F187" i="8" s="1"/>
  <c r="F178" i="8"/>
  <c r="F177" i="8"/>
  <c r="F175"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D81" i="8"/>
  <c r="D80" i="8"/>
  <c r="G80" i="8" s="1"/>
  <c r="D79" i="8"/>
  <c r="D78" i="8"/>
  <c r="G78" i="8" s="1"/>
  <c r="D77" i="8"/>
  <c r="G81" i="8" s="1"/>
  <c r="C77" i="8"/>
  <c r="F82" i="8" s="1"/>
  <c r="G76" i="8"/>
  <c r="G75" i="8"/>
  <c r="G74" i="8"/>
  <c r="F74" i="8"/>
  <c r="G73" i="8"/>
  <c r="F73" i="8"/>
  <c r="G72" i="8"/>
  <c r="F72" i="8"/>
  <c r="G71" i="8"/>
  <c r="F71" i="8"/>
  <c r="G70" i="8"/>
  <c r="G77" i="8" s="1"/>
  <c r="F70" i="8"/>
  <c r="C58" i="8"/>
  <c r="F64" i="8" s="1"/>
  <c r="F54" i="8"/>
  <c r="F194" i="8" l="1"/>
  <c r="F197" i="8"/>
  <c r="F201" i="8"/>
  <c r="F206" i="8"/>
  <c r="F193" i="8"/>
  <c r="F195" i="8"/>
  <c r="F199" i="8"/>
  <c r="F203" i="8"/>
  <c r="F56" i="8"/>
  <c r="F75" i="8"/>
  <c r="F13" i="9"/>
  <c r="F156" i="10"/>
  <c r="G82" i="8"/>
  <c r="F179" i="8"/>
  <c r="F196" i="8"/>
  <c r="F198" i="8"/>
  <c r="F200" i="8"/>
  <c r="F202" i="8"/>
  <c r="F204" i="8"/>
  <c r="F40" i="10"/>
  <c r="F149" i="10"/>
  <c r="F152" i="10" s="1"/>
  <c r="F151" i="10"/>
  <c r="F154" i="10"/>
  <c r="G104" i="8"/>
  <c r="G102" i="8"/>
  <c r="G99" i="8"/>
  <c r="G97" i="8"/>
  <c r="G95" i="8"/>
  <c r="G93" i="8"/>
  <c r="G105" i="8"/>
  <c r="G103" i="8"/>
  <c r="G101" i="8"/>
  <c r="G98" i="8"/>
  <c r="G96" i="8"/>
  <c r="G94" i="8"/>
  <c r="F61" i="8"/>
  <c r="F102" i="8"/>
  <c r="F104" i="8"/>
  <c r="G131" i="8"/>
  <c r="G133" i="8"/>
  <c r="G135" i="8"/>
  <c r="F59" i="8"/>
  <c r="F63" i="8"/>
  <c r="F76" i="8"/>
  <c r="F77" i="8" s="1"/>
  <c r="F79" i="8"/>
  <c r="F81" i="8"/>
  <c r="F53" i="8"/>
  <c r="F55" i="8"/>
  <c r="F57" i="8"/>
  <c r="F60" i="8"/>
  <c r="F62" i="8"/>
  <c r="F78" i="8"/>
  <c r="G79" i="8"/>
  <c r="F80" i="8"/>
  <c r="F94" i="8"/>
  <c r="F96" i="8"/>
  <c r="F98" i="8"/>
  <c r="F101" i="8"/>
  <c r="F103" i="8"/>
  <c r="F136" i="8"/>
  <c r="F135" i="8"/>
  <c r="F134" i="8"/>
  <c r="F133" i="8"/>
  <c r="F132" i="8"/>
  <c r="F131" i="8"/>
  <c r="F130" i="8"/>
  <c r="G130" i="8"/>
  <c r="G132" i="8"/>
  <c r="G134" i="8"/>
  <c r="F156" i="8"/>
  <c r="F157" i="8"/>
  <c r="F158" i="8"/>
  <c r="F159" i="8"/>
  <c r="F160" i="8"/>
  <c r="F161" i="8"/>
  <c r="F180" i="8"/>
  <c r="F182" i="8"/>
  <c r="F184" i="8"/>
  <c r="F186" i="8"/>
  <c r="F205" i="8"/>
  <c r="F208" i="8" s="1"/>
  <c r="F210" i="8"/>
  <c r="F212" i="8"/>
  <c r="F214" i="8"/>
  <c r="F16" i="9"/>
  <c r="F18" i="9"/>
  <c r="F20" i="9"/>
  <c r="F22" i="9"/>
  <c r="F24" i="9"/>
  <c r="F26"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9" i="10"/>
  <c r="F158" i="11"/>
  <c r="F159" i="11"/>
  <c r="F160" i="11"/>
  <c r="F161" i="11"/>
  <c r="F162" i="11"/>
  <c r="F180" i="11"/>
  <c r="F181" i="11"/>
  <c r="F182" i="11"/>
  <c r="F183" i="11"/>
  <c r="F184" i="11"/>
  <c r="G156" i="8"/>
  <c r="G157" i="8"/>
  <c r="G158" i="8"/>
  <c r="G159" i="8"/>
  <c r="G160" i="8"/>
  <c r="G161" i="8"/>
  <c r="F181" i="8"/>
  <c r="F183" i="8"/>
  <c r="F185" i="8"/>
  <c r="F209" i="8"/>
  <c r="F211" i="8"/>
  <c r="F213" i="8"/>
  <c r="F12" i="9"/>
  <c r="F14" i="9"/>
  <c r="F17" i="9"/>
  <c r="F19" i="9"/>
  <c r="F21" i="9"/>
  <c r="F23"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100" i="8" l="1"/>
  <c r="F15" i="9"/>
  <c r="F58" i="8"/>
  <c r="G100" i="8"/>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<sst xmlns="http://schemas.openxmlformats.org/spreadsheetml/2006/main" count="2473" uniqueCount="1816">
  <si>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</si>
  <si>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</si>
  <si>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</si>
  <si>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</si>
  <si>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</si>
  <si>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</si>
  <si>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</si>
  <si>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</si>
  <si>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</si>
  <si>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</si>
  <si>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</si>
  <si>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</si>
  <si>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</si>
  <si>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</si>
  <si>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</si>
  <si>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</si>
  <si>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</si>
  <si>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</si>
  <si>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</si>
  <si>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</si>
  <si>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</si>
  <si>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</si>
  <si>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</si>
  <si>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</si>
  <si>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</si>
  <si>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</si>
  <si>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</si>
  <si>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</si>
  <si>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</si>
  <si>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</si>
  <si>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</si>
  <si>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</si>
  <si>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</si>
  <si>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</si>
  <si>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</si>
  <si>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</si>
  <si>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</si>
  <si>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</si>
  <si>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</si>
  <si>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</si>
  <si>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</si>
  <si>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</si>
  <si>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</si>
  <si>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</si>
  <si>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</si>
  <si>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</si>
  <si>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</si>
  <si>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</si>
  <si>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</si>
  <si>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</si>
  <si>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</si>
  <si>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</si>
  <si>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</si>
  <si>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</si>
  <si>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</si>
  <si>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</si>
  <si>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</si>
  <si>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</si>
  <si>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</si>
  <si>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</si>
  <si>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</si>
  <si>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</si>
  <si>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</si>
  <si>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</si>
  <si>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</si>
  <si>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</si>
  <si>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</si>
  <si>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</si>
  <si>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</si>
  <si>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</si>
  <si>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</si>
  <si>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</si>
  <si>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</si>
  <si>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</si>
  <si>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</si>
  <si>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</si>
  <si>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</si>
  <si>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</si>
  <si>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</si>
  <si>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</si>
  <si>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</si>
  <si>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</si>
  <si>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</si>
  <si>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</si>
  <si>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</si>
  <si>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</si>
  <si>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</si>
  <si>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</si>
  <si>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</si>
  <si>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</si>
  <si>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</si>
  <si>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</si>
  <si>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</si>
  <si>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</si>
  <si>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</si>
  <si>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</si>
  <si>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</si>
  <si>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</si>
  <si>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</si>
  <si>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</si>
  <si>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</si>
  <si>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</si>
  <si>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</si>
  <si>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</si>
  <si>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</si>
  <si>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</si>
  <si>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</si>
  <si>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</si>
  <si>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</si>
  <si>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</si>
  <si>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</si>
  <si>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</si>
  <si>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</si>
  <si>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</si>
  <si>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</si>
  <si>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</si>
  <si>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</si>
  <si>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</si>
  <si>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</si>
  <si>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</si>
  <si>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</si>
  <si>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</si>
  <si>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</si>
  <si>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</si>
  <si>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</si>
  <si>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</si>
  <si>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</si>
  <si>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</si>
  <si>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</si>
  <si>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</si>
  <si>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</si>
  <si>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</si>
  <si>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</si>
  <si>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</si>
  <si>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</si>
  <si>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</si>
  <si>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</si>
  <si>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</si>
  <si>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</si>
  <si>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</si>
  <si>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</si>
  <si>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</si>
  <si>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</si>
  <si>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</si>
  <si>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</si>
  <si>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</si>
  <si>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</si>
  <si>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</si>
  <si>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</si>
  <si>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</si>
  <si>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</si>
  <si>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</si>
  <si>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</si>
  <si>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</si>
  <si>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</si>
  <si>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</si>
  <si>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</si>
  <si>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</si>
  <si>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</si>
  <si>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</si>
  <si>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</si>
  <si>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</si>
  <si>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</si>
  <si>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</si>
  <si>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</si>
  <si>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</si>
  <si>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</si>
  <si>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</si>
  <si>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</si>
  <si>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</si>
  <si>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</si>
  <si>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</si>
  <si>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</si>
  <si>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</si>
  <si>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</si>
  <si>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</si>
  <si>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</si>
  <si>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</si>
  <si>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</si>
  <si>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</si>
  <si>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</si>
  <si>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</si>
  <si>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</si>
  <si>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</si>
  <si>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</si>
  <si>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</si>
  <si>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</si>
  <si>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</si>
  <si>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</si>
  <si>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</si>
  <si>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</si>
  <si>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</si>
  <si>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</si>
  <si>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</si>
  <si>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</si>
  <si>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</si>
  <si>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</si>
  <si>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</si>
  <si>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</si>
  <si>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</si>
  <si>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</si>
  <si>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</si>
  <si>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</si>
  <si>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</si>
  <si>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</si>
  <si>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</si>
  <si>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</si>
  <si>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</si>
  <si>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</si>
  <si>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</si>
  <si>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</si>
  <si>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</si>
  <si>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</si>
  <si>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</si>
  <si>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</si>
  <si>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</si>
  <si>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</si>
  <si>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</si>
  <si>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</si>
  <si>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</si>
  <si>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</si>
  <si>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</si>
  <si>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</si>
  <si>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</si>
  <si>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</si>
  <si>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</si>
  <si>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</si>
  <si>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</si>
  <si>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</si>
  <si>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</si>
  <si>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</si>
  <si>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</si>
  <si>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</si>
  <si>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</si>
  <si>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</si>
  <si>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</si>
  <si>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</si>
  <si>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</si>
  <si>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</si>
  <si>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</si>
  <si>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</si>
  <si>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</si>
  <si>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</si>
  <si>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</si>
  <si>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</si>
  <si>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</si>
  <si>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</si>
  <si>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</si>
  <si>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</si>
  <si>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</si>
  <si>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</si>
  <si>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</si>
  <si>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</si>
  <si>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</si>
  <si>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</si>
  <si>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</si>
  <si>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</si>
  <si>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</si>
  <si>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</si>
  <si>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</si>
  <si>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</si>
  <si>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</si>
  <si>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</si>
  <si>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</si>
  <si>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</si>
  <si>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</si>
  <si>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</si>
  <si>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</si>
  <si>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</si>
  <si>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</si>
  <si>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</si>
  <si>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</si>
  <si>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</si>
  <si>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</si>
  <si>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</si>
  <si>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</si>
  <si>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</si>
  <si>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</si>
  <si>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</si>
  <si>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</si>
  <si>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</si>
  <si>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</si>
  <si>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</si>
  <si>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</si>
  <si>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</si>
  <si>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</si>
  <si>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</si>
  <si>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</si>
  <si>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</si>
  <si>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</si>
  <si>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</si>
  <si>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</si>
  <si>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</si>
  <si>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</si>
  <si>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</si>
  <si>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</si>
  <si>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</si>
  <si>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</si>
  <si>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</si>
  <si>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</si>
  <si>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</si>
  <si>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</si>
  <si>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</si>
  <si>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</si>
  <si>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</si>
  <si>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</si>
  <si>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</si>
  <si>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</si>
  <si>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</si>
  <si>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</si>
  <si>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</si>
  <si>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</si>
  <si>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</si>
  <si>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</si>
  <si>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</si>
  <si>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</si>
  <si>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</si>
  <si>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</si>
  <si>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</si>
  <si>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</si>
  <si>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</si>
  <si>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</si>
  <si>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</si>
  <si>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</si>
  <si>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</si>
  <si>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</si>
  <si>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</si>
  <si>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</si>
  <si>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</si>
  <si>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</si>
  <si>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</si>
  <si>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</si>
  <si>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</si>
  <si>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</si>
  <si>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</si>
  <si>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</si>
  <si>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</si>
  <si>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</si>
  <si>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</si>
  <si>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</si>
  <si>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</si>
  <si>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</si>
  <si>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</si>
  <si>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</si>
  <si>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</si>
  <si>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</si>
  <si>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</si>
  <si>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</si>
  <si>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</si>
  <si>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</si>
  <si>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</si>
  <si>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</si>
  <si>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</si>
  <si>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</si>
  <si>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</si>
  <si>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</si>
  <si>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</si>
  <si>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</si>
  <si>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</si>
  <si>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</si>
  <si>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</si>
  <si>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</si>
  <si>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</si>
  <si>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</si>
  <si>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</si>
  <si>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</si>
  <si>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</si>
  <si>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</si>
  <si>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</si>
  <si>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</si>
  <si>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</si>
  <si>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</si>
  <si>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</si>
  <si>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</si>
  <si>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</si>
  <si>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</si>
  <si>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</si>
  <si>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</si>
  <si>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</si>
  <si>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</si>
  <si>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</si>
  <si>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</si>
  <si>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</si>
  <si>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</si>
  <si>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</si>
  <si>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</si>
  <si>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</si>
  <si>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</si>
  <si>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</si>
  <si>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</si>
  <si>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</si>
  <si>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</si>
  <si>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</si>
  <si>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</si>
  <si>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</si>
  <si>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</si>
  <si>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</si>
  <si>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</si>
  <si>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</si>
  <si>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</si>
  <si>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</si>
  <si>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</si>
  <si>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</si>
  <si>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</si>
  <si>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</si>
  <si>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</si>
  <si>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</si>
  <si>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</si>
  <si>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</si>
  <si>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</si>
  <si>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</si>
  <si>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</si>
  <si>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</si>
  <si>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</si>
  <si>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</si>
  <si>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</si>
  <si>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</si>
  <si>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</si>
  <si>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</si>
  <si>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</si>
  <si>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</si>
  <si>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</si>
  <si>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</si>
  <si>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</si>
  <si>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</si>
  <si>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</si>
  <si>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</si>
  <si>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</si>
  <si>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</si>
  <si>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</si>
  <si>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</si>
  <si>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</si>
  <si>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</si>
  <si>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</si>
  <si>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</si>
  <si>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</si>
  <si>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</si>
  <si>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</si>
  <si>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</si>
  <si>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</si>
  <si>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</si>
  <si>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</si>
  <si>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</si>
  <si>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</si>
  <si>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</si>
  <si>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</si>
  <si>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</si>
  <si>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</si>
  <si>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</si>
  <si>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</si>
  <si>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</si>
  <si>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</si>
  <si>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</si>
  <si>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</si>
  <si>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</si>
  <si>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</si>
  <si>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</si>
  <si>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</si>
  <si>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</si>
  <si>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</si>
  <si>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</si>
  <si>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</si>
  <si>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</si>
  <si>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</si>
  <si>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</si>
  <si>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</si>
  <si>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</si>
  <si>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</si>
  <si>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</si>
  <si>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</si>
  <si>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</si>
  <si>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</si>
  <si>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</si>
  <si>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</si>
  <si>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</si>
  <si>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</si>
  <si>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</si>
  <si>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</si>
  <si>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</si>
  <si>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</si>
  <si>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</si>
  <si>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</si>
  <si>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</si>
  <si>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</si>
  <si>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</si>
  <si>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</si>
  <si>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</si>
  <si>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</si>
  <si>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</si>
  <si>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</si>
  <si>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</si>
  <si>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</si>
  <si>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</si>
  <si>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</si>
  <si>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</si>
  <si>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</si>
  <si>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</si>
  <si>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</si>
  <si>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</si>
  <si>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</si>
  <si>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</si>
  <si>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</si>
  <si>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</si>
  <si>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</si>
  <si>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</si>
  <si>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</si>
  <si>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</si>
  <si>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</si>
  <si>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</si>
  <si>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</si>
  <si>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</si>
  <si>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</si>
  <si>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</si>
  <si>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</si>
  <si>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</si>
  <si>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</si>
  <si>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</si>
  <si>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</si>
  <si>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</si>
  <si>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</si>
  <si>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</si>
  <si>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</si>
  <si>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</si>
  <si>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</si>
  <si>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</si>
  <si>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</si>
  <si>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</si>
  <si>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</si>
  <si>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</si>
  <si>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</si>
  <si>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</si>
  <si>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</si>
  <si>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</si>
  <si>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</si>
  <si>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</si>
  <si>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</si>
  <si>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</si>
  <si>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</si>
  <si>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</si>
  <si>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</si>
  <si>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</si>
  <si>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</si>
  <si>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</si>
  <si>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</si>
  <si>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</si>
  <si>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</si>
  <si>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</si>
  <si>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</si>
  <si>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</si>
  <si>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</si>
  <si>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</si>
  <si>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</si>
  <si>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</si>
  <si>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</si>
  <si>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</si>
  <si>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</si>
  <si>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</si>
  <si>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</si>
  <si>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</si>
  <si>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</si>
  <si>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</si>
  <si>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</si>
  <si>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</si>
  <si>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</si>
  <si>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</si>
  <si>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</si>
  <si>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</si>
  <si>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</si>
  <si>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</si>
  <si>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</si>
  <si>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</si>
  <si>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</si>
  <si>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</si>
  <si>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</si>
  <si>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</si>
  <si>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</si>
  <si>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</si>
  <si>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</si>
  <si>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</si>
  <si>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</si>
  <si>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</si>
  <si>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</si>
  <si>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</si>
  <si>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</si>
  <si>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</si>
  <si>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</si>
  <si>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</si>
  <si>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</si>
  <si>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</si>
  <si>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</si>
  <si>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</si>
  <si>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</si>
  <si>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</si>
  <si>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</si>
  <si>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</si>
  <si>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</si>
  <si>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</si>
  <si>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</si>
  <si>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</si>
  <si>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</si>
  <si>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</si>
  <si>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</si>
  <si>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</si>
  <si>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</si>
  <si>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</si>
  <si>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</si>
  <si>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</si>
  <si>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</si>
  <si>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</si>
  <si>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</si>
  <si>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</si>
  <si>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</si>
  <si>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</si>
  <si>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</si>
  <si>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</si>
  <si>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</si>
  <si>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</si>
  <si>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</si>
  <si>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</si>
  <si>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</si>
  <si>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</si>
  <si>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</si>
  <si>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</si>
  <si>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</si>
  <si>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</si>
  <si>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</si>
  <si>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</si>
  <si>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</si>
  <si>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</si>
  <si>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</si>
  <si>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</si>
  <si>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</si>
  <si>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</si>
  <si>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</si>
  <si>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</si>
  <si>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</si>
  <si>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</si>
  <si>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</si>
  <si>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</si>
  <si>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</si>
  <si>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</si>
  <si>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</si>
  <si>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</si>
  <si>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</si>
  <si>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</si>
  <si>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</si>
  <si>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</si>
  <si>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</si>
  <si>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</si>
  <si>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</si>
  <si>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</si>
  <si>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</si>
  <si>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</si>
  <si>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</si>
  <si>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</si>
  <si>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</si>
  <si>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</si>
  <si>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</si>
  <si>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</si>
  <si>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</si>
  <si>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</si>
  <si>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</si>
  <si>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</si>
  <si>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</si>
  <si>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</si>
  <si>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</si>
  <si>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</si>
  <si>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</si>
  <si>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</si>
  <si>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</si>
  <si>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</si>
  <si>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</si>
  <si>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</si>
  <si>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</si>
  <si>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</si>
  <si>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</si>
  <si>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</si>
  <si>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</si>
  <si>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</si>
  <si>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</si>
  <si>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</si>
  <si>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</si>
  <si>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</si>
  <si>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</si>
  <si>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</si>
  <si>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</si>
  <si>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</si>
  <si>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</si>
  <si>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</si>
  <si>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</si>
  <si>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</si>
  <si>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</si>
  <si>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</si>
  <si>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</si>
  <si>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</si>
  <si>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</si>
  <si>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</si>
  <si>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</si>
  <si>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</si>
  <si>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</si>
  <si>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</si>
  <si>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</si>
  <si>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</si>
  <si>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</si>
  <si>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</si>
  <si>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</si>
  <si>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</si>
  <si>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</si>
  <si>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</si>
  <si>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</si>
  <si>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</si>
  <si>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</si>
  <si>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</si>
  <si>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</si>
  <si>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</si>
  <si>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</si>
  <si>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</si>
  <si>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</si>
  <si>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</si>
  <si>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</si>
  <si>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</si>
  <si>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</si>
  <si>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</si>
  <si>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</si>
  <si>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</si>
  <si>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</si>
  <si>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</si>
  <si>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</si>
  <si>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</si>
  <si>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</si>
  <si>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</si>
  <si>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</si>
  <si>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</si>
  <si>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</si>
  <si>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</si>
  <si>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</si>
  <si>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</si>
  <si>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</si>
  <si>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</si>
  <si>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</si>
  <si>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</si>
  <si>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</si>
  <si>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</si>
  <si>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</si>
  <si>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</si>
  <si>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</si>
  <si>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</si>
  <si>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</si>
  <si>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</si>
  <si>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</si>
  <si>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</si>
  <si>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</si>
  <si>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</si>
  <si>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</si>
  <si>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</si>
  <si>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</si>
  <si>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</si>
  <si>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</si>
  <si>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</si>
  <si>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</si>
  <si>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</si>
  <si>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</si>
  <si>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</si>
  <si>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</si>
  <si>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</si>
  <si>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</si>
  <si>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</si>
  <si>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</si>
  <si>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</si>
  <si>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</si>
  <si>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</si>
  <si>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</si>
  <si>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</si>
  <si>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</si>
  <si>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</si>
  <si>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</si>
  <si>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</si>
  <si>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</si>
  <si>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</si>
  <si>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</si>
  <si>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</si>
  <si>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</si>
  <si>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</si>
  <si>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</si>
  <si>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</si>
  <si>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</si>
  <si>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</si>
  <si>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</si>
  <si>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</si>
  <si>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</si>
  <si>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</si>
  <si>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</si>
  <si>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</si>
  <si>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</si>
  <si>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</si>
  <si>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</si>
  <si>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</si>
  <si>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</si>
  <si>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</si>
  <si>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</si>
  <si>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</si>
  <si>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</si>
  <si>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</si>
  <si>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</si>
  <si>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</si>
  <si>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</si>
  <si>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</si>
  <si>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</si>
  <si>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</si>
  <si>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</si>
  <si>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</si>
  <si>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</si>
  <si>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</si>
  <si>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</si>
  <si>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</si>
  <si>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</si>
  <si>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</si>
  <si>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</si>
  <si>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</si>
  <si>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</si>
  <si>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</si>
  <si>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</si>
  <si>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</si>
  <si>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</si>
  <si>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</si>
  <si>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</si>
  <si>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</si>
  <si>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</si>
  <si>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</si>
  <si>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</si>
  <si>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</si>
  <si>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</si>
  <si>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</si>
  <si>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</si>
  <si>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</si>
  <si>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</si>
  <si>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</si>
  <si>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</si>
  <si>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</si>
  <si>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</si>
  <si>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</si>
  <si>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</si>
  <si>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</si>
  <si>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</si>
  <si>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</si>
  <si>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</si>
  <si>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</si>
  <si>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</si>
  <si>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</si>
  <si>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</si>
  <si>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</si>
  <si>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</si>
  <si>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</si>
  <si>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</si>
  <si>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</si>
  <si>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</si>
  <si>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</si>
  <si>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</si>
  <si>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</si>
  <si>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</si>
  <si>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</si>
  <si>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</si>
  <si>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</si>
  <si>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</si>
  <si>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</si>
  <si>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</si>
  <si>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</si>
  <si>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</si>
  <si>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</si>
  <si>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</si>
  <si>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</si>
  <si>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</si>
  <si>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</si>
  <si>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</si>
  <si>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</si>
  <si>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</si>
  <si>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</si>
  <si>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</si>
  <si>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</si>
  <si>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</si>
  <si>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</si>
  <si>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</si>
  <si>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</si>
  <si>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</si>
  <si>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</si>
  <si>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</si>
  <si>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</si>
  <si>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</si>
  <si>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</si>
  <si>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</si>
  <si>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</si>
  <si>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</si>
  <si>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</si>
  <si>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</si>
  <si>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</si>
  <si>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</si>
  <si>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</si>
  <si>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</si>
  <si>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</si>
  <si>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</si>
  <si>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</si>
  <si>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</si>
  <si>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</si>
  <si>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</si>
  <si>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</si>
  <si>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</si>
  <si>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</si>
  <si>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</si>
  <si>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</si>
  <si>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</si>
  <si>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</si>
  <si>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</si>
  <si>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</si>
  <si>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</si>
  <si>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</si>
  <si>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</si>
  <si>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</si>
  <si>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</si>
  <si>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</si>
  <si>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</si>
  <si>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</si>
  <si>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</si>
  <si>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</si>
  <si>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</si>
  <si>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</si>
  <si>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</si>
  <si>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</si>
  <si>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</si>
  <si>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</si>
  <si>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</si>
  <si>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</si>
  <si>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</si>
  <si>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</si>
  <si>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</si>
  <si>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</si>
  <si>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</si>
  <si>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</si>
  <si>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</si>
  <si>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</si>
  <si>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</si>
  <si>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</si>
  <si>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</si>
  <si>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</si>
  <si>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</si>
  <si>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</si>
  <si>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</si>
  <si>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</si>
  <si>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</si>
  <si>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</si>
  <si>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</si>
  <si>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</si>
  <si>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</si>
  <si>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</si>
  <si>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</si>
  <si>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</si>
  <si>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</si>
  <si>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</si>
  <si>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</si>
  <si>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</si>
  <si>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</si>
  <si>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</si>
  <si>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</si>
  <si>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</si>
  <si>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</si>
  <si>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</si>
  <si>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</si>
  <si>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</si>
  <si>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</si>
  <si>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</si>
  <si>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</si>
  <si>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</si>
  <si>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</si>
  <si>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</si>
  <si>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</si>
  <si>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</si>
  <si>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</si>
  <si>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</si>
  <si>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</si>
  <si>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</si>
  <si>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</si>
  <si>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</si>
  <si>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</si>
  <si>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</si>
  <si>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</si>
  <si>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</si>
  <si>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</si>
  <si>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</si>
  <si>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</si>
  <si>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</si>
  <si>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</si>
  <si>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</si>
  <si>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</si>
  <si>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</si>
  <si>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</si>
  <si>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</si>
  <si>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</si>
  <si>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</si>
  <si>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</si>
  <si>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</si>
  <si>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</si>
  <si>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</si>
  <si>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</si>
  <si>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</si>
  <si>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</si>
  <si>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</si>
  <si>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</si>
  <si>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</si>
  <si>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</si>
  <si>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</si>
  <si>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</si>
  <si>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</si>
  <si>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</si>
  <si>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</si>
  <si>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</si>
  <si>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</si>
  <si>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</si>
  <si>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</si>
  <si>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</si>
  <si>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</si>
  <si>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</si>
  <si>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</si>
  <si>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</si>
  <si>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</si>
  <si>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</si>
  <si>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</si>
  <si>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</si>
  <si>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</si>
  <si>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</si>
  <si>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</si>
  <si>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</si>
  <si>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</si>
  <si>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</si>
  <si>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</si>
  <si>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</si>
  <si>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</si>
  <si>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</si>
  <si>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</si>
  <si>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</si>
  <si>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</si>
  <si>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</si>
  <si>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</si>
  <si>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</si>
  <si>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</si>
  <si>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</si>
  <si>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</si>
  <si>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</si>
  <si>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</si>
  <si>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</si>
  <si>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</si>
  <si>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</si>
  <si>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</si>
  <si>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</si>
  <si>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</si>
  <si>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</si>
  <si>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</si>
  <si>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</si>
  <si>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</si>
  <si>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</si>
  <si>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</si>
  <si>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</si>
  <si>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</si>
  <si>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</si>
  <si>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</si>
  <si>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</si>
  <si>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</si>
  <si>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</si>
  <si>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</si>
  <si>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</si>
  <si>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</si>
  <si>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</si>
  <si>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</si>
  <si>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</si>
  <si>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</si>
  <si>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</si>
  <si>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</si>
  <si>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</si>
  <si>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</si>
  <si>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</si>
  <si>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</si>
  <si>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</si>
  <si>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</si>
  <si>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</si>
  <si>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</si>
  <si>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</si>
  <si>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</si>
  <si>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</si>
  <si>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</si>
  <si>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</si>
  <si>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</si>
  <si>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</si>
  <si>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</si>
  <si>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</si>
  <si>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</si>
  <si>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</si>
  <si>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</si>
  <si>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</si>
  <si>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</si>
  <si>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</si>
  <si>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</si>
  <si>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</si>
  <si>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</si>
  <si>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</si>
  <si>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</si>
  <si>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</si>
  <si>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</si>
  <si>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</si>
  <si>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</si>
  <si>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</si>
  <si>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</si>
  <si>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</si>
  <si>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</si>
  <si>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</si>
  <si>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</si>
  <si>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</si>
  <si>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</si>
  <si>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</si>
  <si>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</si>
  <si>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</si>
  <si>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</si>
  <si>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</si>
  <si>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</si>
  <si>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</si>
  <si>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</si>
  <si>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</si>
  <si>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</si>
  <si>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</si>
  <si>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</si>
  <si>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</si>
  <si>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</si>
  <si>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</si>
  <si>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</si>
  <si>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</si>
  <si>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</si>
  <si>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</si>
  <si>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</si>
  <si>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</si>
  <si>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</si>
  <si>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</si>
  <si>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</si>
  <si>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</si>
  <si>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</si>
  <si>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</si>
  <si>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</si>
  <si>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</si>
  <si>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</si>
  <si>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</si>
  <si>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</si>
  <si>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</si>
  <si>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</si>
  <si>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</si>
  <si>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</si>
  <si>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</si>
  <si>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</si>
  <si>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</si>
  <si>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</si>
  <si>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</si>
  <si>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</si>
  <si>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</si>
  <si>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</si>
  <si>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</si>
  <si>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</si>
  <si>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</si>
  <si>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</si>
  <si>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</si>
  <si>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</si>
  <si>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</si>
  <si>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</si>
  <si>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</si>
  <si>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</si>
  <si>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</si>
  <si>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</si>
  <si>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</si>
  <si>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</si>
  <si>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</si>
  <si>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</si>
  <si>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</si>
  <si>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</si>
  <si>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</si>
  <si>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</si>
  <si>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</si>
  <si>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</si>
  <si>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</si>
  <si>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</si>
  <si>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</si>
  <si>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</si>
  <si>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</si>
  <si>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</si>
  <si>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</si>
  <si>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</si>
  <si>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</si>
  <si>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</si>
  <si>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</si>
  <si>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</si>
  <si>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</si>
  <si>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</si>
  <si>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</si>
  <si>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</si>
  <si>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</si>
  <si>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</si>
  <si>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</si>
  <si>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</si>
  <si>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</si>
  <si>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</si>
  <si>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</si>
  <si>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</si>
  <si>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</si>
  <si>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</si>
  <si>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</si>
  <si>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</si>
  <si>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</si>
  <si>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</si>
  <si>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</si>
  <si>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</si>
  <si>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</si>
  <si>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</si>
  <si>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</si>
  <si>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</si>
  <si>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</si>
  <si>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</si>
  <si>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</si>
  <si>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</si>
  <si>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</si>
  <si>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</si>
  <si>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</si>
  <si>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</si>
  <si>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</si>
  <si>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</si>
  <si>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</si>
  <si>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</si>
  <si>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</si>
  <si>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</si>
  <si>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</si>
  <si>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</si>
  <si>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</si>
  <si>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</si>
  <si>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</si>
  <si>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</si>
  <si>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</si>
  <si>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</si>
  <si>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</si>
  <si>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</si>
  <si>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</si>
  <si>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</si>
  <si>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</si>
  <si>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</si>
  <si>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</si>
  <si>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</si>
  <si>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</si>
  <si>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</si>
  <si>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</si>
  <si>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</si>
  <si>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</si>
  <si>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</si>
  <si>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</si>
  <si>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</si>
  <si>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</si>
  <si>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</si>
  <si>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</si>
  <si>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</si>
  <si>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</si>
  <si>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</si>
  <si>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</si>
  <si>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</si>
  <si>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</si>
  <si>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</si>
  <si>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</si>
  <si>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</si>
  <si>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</si>
  <si>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</si>
  <si>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</si>
  <si>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</si>
  <si>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</si>
  <si>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</si>
  <si>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</si>
  <si>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</si>
  <si>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</si>
  <si>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</si>
  <si>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</si>
  <si>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</si>
  <si>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</si>
  <si>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</si>
  <si>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</si>
  <si>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</si>
  <si>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</si>
  <si>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</si>
  <si>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</si>
  <si>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</si>
  <si>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</si>
  <si>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</si>
  <si>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</si>
  <si>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</si>
  <si>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</si>
  <si>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</si>
  <si>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</si>
  <si>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</si>
  <si>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</si>
  <si>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</si>
  <si>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</si>
  <si>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</si>
  <si>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</si>
  <si>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</si>
  <si>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</si>
  <si>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</si>
  <si>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</si>
  <si>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</si>
  <si>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</si>
  <si>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</si>
  <si>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</si>
  <si>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</si>
  <si>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</si>
  <si>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</si>
  <si>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</si>
  <si>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</si>
  <si>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</si>
  <si>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</si>
  <si>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</si>
  <si>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</si>
  <si>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</si>
  <si>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</si>
  <si>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</si>
  <si>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</si>
  <si>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</si>
  <si>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</si>
  <si>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</si>
  <si>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</si>
  <si>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</si>
  <si>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</si>
  <si>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</si>
  <si>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</si>
  <si>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</si>
  <si>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</si>
  <si>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</si>
  <si>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</si>
  <si>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</si>
  <si>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</si>
  <si>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</si>
  <si>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</si>
  <si>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</si>
  <si>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</si>
  <si>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</si>
  <si>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</si>
  <si>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</si>
  <si>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</si>
  <si>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</si>
  <si>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</si>
  <si>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</si>
  <si>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</si>
  <si>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</si>
  <si>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</si>
  <si>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</si>
  <si>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</si>
  <si>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</si>
  <si>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</si>
  <si>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</si>
  <si>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</si>
  <si>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</si>
  <si>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</si>
  <si>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</si>
  <si>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</si>
  <si>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</si>
  <si>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</si>
  <si>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</si>
  <si>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</si>
  <si>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</si>
  <si>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</si>
  <si>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</si>
  <si>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</si>
  <si>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</si>
  <si>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</si>
  <si>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</si>
  <si>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</si>
  <si>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</si>
  <si>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</si>
  <si>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</si>
  <si>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</si>
  <si>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</si>
  <si>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</si>
  <si>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</si>
  <si>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</si>
  <si>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</si>
  <si>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</si>
  <si>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</si>
  <si>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</si>
  <si>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</si>
  <si>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</si>
  <si>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</si>
  <si>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</si>
  <si>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</si>
  <si>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</si>
  <si>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</si>
  <si>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</si>
  <si>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</si>
  <si>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</si>
  <si>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</si>
  <si>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</si>
  <si>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</si>
  <si>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</si>
  <si>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</si>
  <si>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</si>
  <si>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</si>
  <si>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</si>
  <si>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</si>
  <si>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</si>
  <si>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</si>
  <si>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</si>
  <si>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</si>
  <si>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</si>
  <si>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</si>
  <si>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</si>
  <si>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</si>
  <si>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</si>
  <si>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</si>
  <si>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</si>
  <si>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</si>
  <si>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</si>
  <si>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</si>
  <si>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</si>
  <si>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</si>
  <si>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</si>
  <si>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</si>
  <si>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</si>
  <si>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</si>
  <si>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</si>
  <si>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</si>
  <si>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</si>
  <si>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</si>
  <si>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</si>
  <si>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</si>
  <si>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</si>
  <si>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</si>
  <si>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</si>
  <si>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</si>
  <si>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</si>
  <si>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</si>
  <si>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</si>
  <si>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</si>
  <si>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</si>
  <si>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</si>
  <si>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</si>
  <si>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</si>
  <si>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</si>
  <si>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</si>
  <si>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</si>
  <si>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</si>
  <si>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</si>
  <si>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</si>
  <si>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</si>
  <si>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</si>
  <si>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</si>
  <si>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</si>
  <si>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</si>
  <si>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</si>
  <si>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</si>
  <si>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</si>
  <si>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</si>
  <si>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</si>
  <si>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</si>
  <si>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</si>
  <si>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</si>
  <si>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</si>
  <si>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</si>
  <si>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</si>
  <si>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</si>
  <si>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</si>
  <si>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</si>
  <si>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</si>
  <si>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</si>
  <si>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</si>
  <si>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</si>
  <si>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</si>
  <si>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</si>
  <si>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</si>
  <si>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</si>
  <si>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</si>
  <si>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</si>
  <si>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</si>
  <si>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</si>
  <si>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</si>
  <si>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</si>
  <si>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</si>
  <si>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</si>
  <si>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</si>
  <si>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</si>
  <si>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</si>
  <si>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</si>
  <si>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</si>
  <si>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</si>
  <si>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</si>
  <si>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</si>
  <si>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</si>
  <si>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</si>
  <si>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</si>
  <si>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</si>
  <si>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</si>
  <si>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</si>
  <si>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</si>
  <si>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</si>
  <si>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</si>
  <si>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</si>
  <si>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</si>
  <si>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</si>
  <si>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</si>
  <si>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</si>
  <si>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</si>
  <si>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</si>
  <si>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</si>
  <si>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</si>
  <si>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</si>
  <si>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</si>
  <si>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</si>
  <si>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</si>
  <si>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</si>
  <si>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</si>
  <si>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</si>
  <si>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</si>
  <si>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</si>
  <si>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</si>
  <si>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</si>
  <si>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</si>
  <si>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</si>
  <si>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</si>
  <si>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</si>
  <si>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</si>
  <si>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</si>
  <si>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</si>
  <si>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</si>
  <si>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</si>
  <si>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</si>
  <si>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</si>
  <si>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</si>
  <si>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</si>
  <si>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</si>
  <si>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</si>
  <si>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</si>
  <si>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</si>
  <si>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</si>
  <si>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</si>
  <si>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</si>
  <si>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</si>
  <si>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</si>
  <si>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</si>
  <si>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</si>
  <si>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</si>
  <si>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</si>
  <si>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</si>
  <si>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</si>
  <si>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</si>
  <si>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</si>
  <si>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</si>
  <si>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</si>
  <si>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</si>
  <si>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</si>
  <si>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</si>
  <si>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</si>
  <si>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</si>
  <si>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</si>
  <si>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</si>
  <si>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</si>
  <si>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</si>
  <si>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</si>
  <si>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</si>
  <si>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</si>
  <si>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</si>
  <si>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</si>
  <si>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</si>
  <si>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</si>
  <si>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</si>
  <si>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</si>
  <si>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</si>
  <si>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</si>
  <si>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</si>
  <si>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</si>
  <si>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</si>
  <si>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</si>
  <si>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</si>
  <si>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</si>
  <si>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</si>
  <si>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</si>
  <si>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</si>
  <si>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</si>
  <si>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</si>
  <si>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</si>
  <si>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</si>
  <si>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</si>
  <si>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</si>
  <si>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</si>
  <si>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</si>
  <si>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</si>
  <si>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</si>
  <si>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</si>
  <si>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</si>
  <si>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</si>
  <si>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</si>
  <si>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</si>
  <si>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</si>
  <si>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</si>
  <si>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</si>
  <si>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</si>
  <si>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</si>
  <si>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</si>
  <si>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</si>
  <si>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</si>
  <si>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</si>
  <si>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</si>
  <si>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</si>
  <si>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</si>
  <si>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</si>
  <si>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</si>
  <si>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</si>
  <si>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</si>
  <si>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</si>
  <si>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</si>
  <si>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</si>
  <si>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</si>
  <si>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</si>
  <si>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</si>
  <si>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</si>
  <si>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</si>
  <si>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</si>
  <si>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</si>
  <si>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</si>
  <si>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</si>
  <si>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</si>
  <si>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</si>
  <si>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</si>
  <si>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</si>
  <si>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</si>
  <si>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</si>
  <si>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</si>
  <si>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</si>
  <si>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</si>
  <si>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</si>
  <si>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</si>
  <si>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</si>
  <si>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</si>
  <si>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</si>
  <si>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</si>
  <si>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</si>
  <si>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</si>
  <si>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</si>
  <si>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</si>
  <si>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</si>
  <si>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</si>
  <si>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</si>
  <si>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</si>
  <si>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</si>
  <si>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</si>
  <si>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</si>
  <si>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</si>
  <si>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</si>
  <si>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</si>
  <si>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</si>
  <si>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</si>
  <si>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</si>
  <si>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</si>
  <si>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</si>
  <si>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</si>
  <si>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</si>
  <si>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</si>
  <si>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</si>
  <si>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</si>
  <si>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</si>
  <si>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</si>
  <si>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</si>
  <si>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</si>
  <si>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</si>
  <si>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</si>
  <si>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</si>
  <si>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</si>
  <si>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</si>
  <si>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</si>
  <si>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</si>
  <si>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</si>
  <si>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</si>
  <si>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</si>
  <si>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</si>
  <si>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</si>
  <si>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</si>
  <si>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</si>
  <si>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</si>
  <si>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</si>
  <si>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</si>
  <si>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</si>
  <si>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</si>
  <si>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</si>
  <si>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</si>
  <si>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</si>
  <si>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</si>
  <si>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</si>
  <si>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</si>
  <si>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</si>
  <si>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</si>
  <si>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</si>
  <si>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</si>
  <si>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</si>
  <si>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</si>
  <si>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</si>
  <si>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</si>
  <si>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</si>
  <si>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</si>
  <si>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</si>
  <si>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</si>
  <si>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</si>
  <si>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</si>
  <si>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</si>
  <si>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</si>
  <si>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</si>
  <si>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</si>
  <si>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</si>
  <si>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</si>
  <si>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</si>
  <si>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</si>
  <si>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</si>
  <si>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</si>
  <si>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</si>
  <si>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</si>
  <si>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</si>
  <si>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</si>
  <si>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</si>
  <si>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</si>
  <si>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</si>
  <si>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</si>
  <si>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</si>
  <si>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</si>
  <si>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</si>
  <si>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</si>
  <si>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</si>
  <si>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</si>
  <si>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</si>
  <si>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</si>
  <si>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</si>
  <si>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</si>
  <si>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</si>
  <si>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</si>
  <si>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</si>
  <si>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</si>
  <si>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</si>
  <si>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</si>
  <si>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</si>
  <si>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</si>
  <si>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</si>
  <si>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</si>
  <si>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</si>
  <si>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</si>
  <si>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</si>
  <si>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</si>
  <si>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</si>
  <si>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</si>
  <si>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</si>
  <si>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</si>
  <si>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</si>
  <si>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</si>
  <si>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</si>
  <si>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</si>
  <si>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</si>
  <si>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</si>
  <si>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</si>
  <si>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</si>
  <si>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</si>
  <si>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</si>
  <si>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</si>
  <si>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</si>
  <si>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</si>
  <si>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</si>
  <si>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</si>
  <si>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</si>
  <si>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</si>
  <si>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</si>
  <si>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</si>
  <si>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</si>
  <si>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</si>
  <si>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</si>
  <si>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</si>
  <si>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</si>
  <si>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</si>
  <si>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</si>
  <si>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</si>
  <si>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</si>
  <si>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</si>
  <si>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</si>
  <si>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</si>
  <si>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</si>
  <si>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</si>
  <si>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</si>
  <si>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</si>
  <si>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</si>
  <si>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</si>
  <si>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</si>
  <si>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</si>
  <si>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</si>
  <si>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</si>
  <si>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</si>
  <si>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</si>
  <si>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</si>
  <si>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</si>
  <si>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</si>
  <si>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</si>
  <si>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</si>
  <si>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</si>
  <si>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</si>
  <si>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</si>
  <si>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</si>
  <si>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</si>
  <si>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</si>
  <si>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</si>
  <si>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</si>
  <si>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</si>
  <si>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</si>
  <si>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26/04/2019</t>
  </si>
  <si>
    <t>Cut-off Date: 01/04/2019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</si>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</sst>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0.0"/>
    <numFmt numFmtId="166" formatCode="_(* #,##0.00_);_(* \(#,##0.00\);_(* &quot;-&quot;??_);_(@_)"/>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166" fontId="4" fillId="0" borderId="0" applyFont="0" applyFill="0" applyBorder="0" applyAlignment="0" applyProtection="0"/>
  </cellStyleXfs>
  <cellXfs count="21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xf numFmtId="0" fontId="2" fillId="0" borderId="0" xfId="0" applyFont="1" applyFill="1" applyBorder="1" applyAlignment="1" applyProtection="1">
      <alignment horizontal="center" vertical="center" wrapText="1"/>
    </xf>
  </cellXfs>
  <cellStyles count="10">
    <cellStyle name="Comma 2" xfId="3"/>
    <cellStyle name="Comma 2 2" xfId="9"/>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opLeftCell="A4" zoomScale="80" zoomScaleNormal="80" workbookViewId="0">
      <selection activeCell="M29" sqref="M2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opLeftCell="A433" zoomScale="85" zoomScaleNormal="85" workbookViewId="0">
      <selection activeCell="C207" sqref="C207"/>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43556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2684.5941575500001</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0.19539999999999999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2684.5941575500001</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2684.5941575500001</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18.642588</v>
      </c>
      <c r="D66" s="129">
        <v>10.286247946691274</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0.28660384999999999</v>
      </c>
      <c r="D70" s="165">
        <v>0.41127518000000002</v>
      </c>
      <c r="E70" s="21"/>
      <c r="F70" s="153">
        <f t="shared" ref="F70:F76" si="0">IF($C$77=0,"",IF(C70="","",C70/$C$77))</f>
        <v>1.0675872522257104E-4</v>
      </c>
      <c r="G70" s="152">
        <f t="shared" ref="G70:G76" si="1">IF($D$77=0,"",IF(D70="[Mark as ND1 if not relevant]","",IF(D70="ND2","ND2",IF(D70="","",D70/$D$77))))</f>
        <v>1.5319826978068662E-4</v>
      </c>
      <c r="H70" s="23"/>
      <c r="L70" s="23"/>
      <c r="M70" s="23"/>
    </row>
    <row r="71" spans="1:13" x14ac:dyDescent="0.25">
      <c r="A71" s="25" t="s">
        <v>114</v>
      </c>
      <c r="B71" s="121" t="s">
        <v>1482</v>
      </c>
      <c r="C71" s="129">
        <v>1.09769447</v>
      </c>
      <c r="D71" s="165">
        <v>1.35724333</v>
      </c>
      <c r="E71" s="21"/>
      <c r="F71" s="153">
        <f t="shared" si="0"/>
        <v>4.0888655997142309E-4</v>
      </c>
      <c r="G71" s="153">
        <f t="shared" si="1"/>
        <v>5.0556741553763941E-4</v>
      </c>
      <c r="H71" s="23"/>
      <c r="L71" s="23"/>
      <c r="M71" s="23"/>
    </row>
    <row r="72" spans="1:13" x14ac:dyDescent="0.25">
      <c r="A72" s="25" t="s">
        <v>115</v>
      </c>
      <c r="B72" s="120" t="s">
        <v>1483</v>
      </c>
      <c r="C72" s="129">
        <v>3.30455699</v>
      </c>
      <c r="D72" s="165">
        <v>4.8526056300000002</v>
      </c>
      <c r="E72" s="21"/>
      <c r="F72" s="153">
        <f t="shared" si="0"/>
        <v>1.230933540068413E-3</v>
      </c>
      <c r="G72" s="153">
        <f t="shared" si="1"/>
        <v>1.8075751287593351E-3</v>
      </c>
      <c r="H72" s="23"/>
      <c r="L72" s="23"/>
      <c r="M72" s="23"/>
    </row>
    <row r="73" spans="1:13" x14ac:dyDescent="0.25">
      <c r="A73" s="25" t="s">
        <v>116</v>
      </c>
      <c r="B73" s="120" t="s">
        <v>1484</v>
      </c>
      <c r="C73" s="129">
        <v>5.58573714</v>
      </c>
      <c r="D73" s="165">
        <v>10.289794949999999</v>
      </c>
      <c r="E73" s="21"/>
      <c r="F73" s="153">
        <f t="shared" si="0"/>
        <v>2.0806635238667234E-3</v>
      </c>
      <c r="G73" s="153">
        <f t="shared" si="1"/>
        <v>3.8329052162545925E-3</v>
      </c>
      <c r="H73" s="23"/>
      <c r="L73" s="23"/>
      <c r="M73" s="23"/>
    </row>
    <row r="74" spans="1:13" x14ac:dyDescent="0.25">
      <c r="A74" s="25" t="s">
        <v>117</v>
      </c>
      <c r="B74" s="120" t="s">
        <v>1485</v>
      </c>
      <c r="C74" s="129">
        <v>11.86240593</v>
      </c>
      <c r="D74" s="165">
        <v>32.851638010000002</v>
      </c>
      <c r="E74" s="21"/>
      <c r="F74" s="153">
        <f t="shared" si="0"/>
        <v>4.4186961729909321E-3</v>
      </c>
      <c r="G74" s="153">
        <f t="shared" si="1"/>
        <v>1.2237096589668841E-2</v>
      </c>
      <c r="H74" s="23"/>
      <c r="L74" s="23"/>
      <c r="M74" s="23"/>
    </row>
    <row r="75" spans="1:13" x14ac:dyDescent="0.25">
      <c r="A75" s="25" t="s">
        <v>118</v>
      </c>
      <c r="B75" s="120" t="s">
        <v>1486</v>
      </c>
      <c r="C75" s="129">
        <v>213.12231262</v>
      </c>
      <c r="D75" s="165">
        <v>1834.16397063</v>
      </c>
      <c r="E75" s="21"/>
      <c r="F75" s="153">
        <f t="shared" si="0"/>
        <v>7.9387162495540328E-2</v>
      </c>
      <c r="G75" s="153">
        <f t="shared" si="1"/>
        <v>0.68321834250875557</v>
      </c>
      <c r="H75" s="23"/>
      <c r="L75" s="23"/>
      <c r="M75" s="23"/>
    </row>
    <row r="76" spans="1:13" x14ac:dyDescent="0.25">
      <c r="A76" s="25" t="s">
        <v>119</v>
      </c>
      <c r="B76" s="120" t="s">
        <v>1487</v>
      </c>
      <c r="C76" s="129">
        <v>2449.3348465499998</v>
      </c>
      <c r="D76" s="165">
        <v>800.66762982</v>
      </c>
      <c r="E76" s="21"/>
      <c r="F76" s="152">
        <f t="shared" si="0"/>
        <v>0.91236689898233969</v>
      </c>
      <c r="G76" s="153">
        <f t="shared" si="1"/>
        <v>0.29824531487124334</v>
      </c>
      <c r="H76" s="23"/>
      <c r="L76" s="23"/>
      <c r="M76" s="23"/>
    </row>
    <row r="77" spans="1:13" x14ac:dyDescent="0.25">
      <c r="A77" s="25" t="s">
        <v>120</v>
      </c>
      <c r="B77" s="57" t="s">
        <v>99</v>
      </c>
      <c r="C77" s="131">
        <f>SUM(C70:C76)</f>
        <v>2684.5941575499996</v>
      </c>
      <c r="D77" s="131">
        <f>SUM(D70:D76)</f>
        <v>2684.5941575500001</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7.7125260000000001E-2</v>
      </c>
      <c r="D79" s="165" t="str">
        <f>IF($D$66="ND2","ND2","")</f>
        <v/>
      </c>
      <c r="E79" s="42"/>
      <c r="F79" s="153">
        <f>IF($C$77=0,"",IF(C79="","",C79/$C$77))</f>
        <v>2.872883403366476E-5</v>
      </c>
      <c r="G79" s="153" t="str">
        <f>IF($D$77=0,"",IF(D79="[Mark as ND1 if not relevant]","",IF(D79="ND2","ND2",IF(D79="","",D79/$D$77))))</f>
        <v/>
      </c>
      <c r="H79" s="23"/>
      <c r="L79" s="23"/>
      <c r="M79" s="23"/>
    </row>
    <row r="80" spans="1:13" outlineLevel="1" x14ac:dyDescent="0.25">
      <c r="A80" s="25" t="s">
        <v>125</v>
      </c>
      <c r="B80" s="58" t="s">
        <v>126</v>
      </c>
      <c r="C80" s="131">
        <v>0.20947858999999999</v>
      </c>
      <c r="D80" s="165" t="str">
        <f>IF($D$66="ND2","ND2","")</f>
        <v/>
      </c>
      <c r="E80" s="42"/>
      <c r="F80" s="153">
        <f>IF($C$77=0,"",IF(C80="","",C80/$C$77))</f>
        <v>7.8029891188906276E-5</v>
      </c>
      <c r="G80" s="153" t="str">
        <f>IF($D$77=0,"",IF(D80="[Mark as ND1 if not relevant]","",IF(D80="ND2","ND2",IF(D80="","",D80/$D$77))))</f>
        <v/>
      </c>
      <c r="H80" s="23"/>
      <c r="L80" s="23"/>
      <c r="M80" s="23"/>
    </row>
    <row r="81" spans="1:13" outlineLevel="1" x14ac:dyDescent="0.25">
      <c r="A81" s="25" t="s">
        <v>127</v>
      </c>
      <c r="B81" s="58" t="s">
        <v>128</v>
      </c>
      <c r="C81" s="131">
        <v>0.49835929000000001</v>
      </c>
      <c r="D81" s="165" t="str">
        <f>IF($D$66="ND2","ND2","")</f>
        <v/>
      </c>
      <c r="E81" s="42"/>
      <c r="F81" s="153">
        <f>IF($C$77=0,"",IF(C81="","",C81/$C$77))</f>
        <v>1.8563673343266533E-4</v>
      </c>
      <c r="G81" s="153" t="str">
        <f>IF($D$77=0,"",IF(D81="[Mark as ND1 if not relevant]","",IF(D81="ND2","ND2",IF(D81="","",D81/$D$77))))</f>
        <v/>
      </c>
      <c r="H81" s="23"/>
      <c r="L81" s="23"/>
      <c r="M81" s="23"/>
    </row>
    <row r="82" spans="1:13" outlineLevel="1" x14ac:dyDescent="0.25">
      <c r="A82" s="25" t="s">
        <v>129</v>
      </c>
      <c r="B82" s="58" t="s">
        <v>130</v>
      </c>
      <c r="C82" s="131">
        <v>0.59933517999999997</v>
      </c>
      <c r="D82" s="165" t="str">
        <f>IF($D$66="ND2","ND2","")</f>
        <v/>
      </c>
      <c r="E82" s="42"/>
      <c r="F82" s="153">
        <f>IF($C$77=0,"",IF(C82="","",C82/$C$77))</f>
        <v>2.2324982653875778E-4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4.5185000000000004</v>
      </c>
      <c r="D89" s="165">
        <v>4.5185000000000004</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c r="D96" s="165" t="str">
        <f t="shared" si="2"/>
        <v/>
      </c>
      <c r="E96" s="21"/>
      <c r="F96" s="152" t="str">
        <f t="shared" si="3"/>
        <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2684.5941575500001</v>
      </c>
      <c r="D112" s="129">
        <v>2684.5941575500001</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2684.5941575500001</v>
      </c>
      <c r="D129" s="129">
        <f>SUM(D112:D128)</f>
        <v>2684.5941575500001</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9.9028015099999998</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9.9028015099999998</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9.9028015099999998</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9.9028015099999998</v>
      </c>
      <c r="E207" s="53"/>
      <c r="F207" s="152"/>
      <c r="G207" s="53"/>
      <c r="H207" s="23"/>
      <c r="L207" s="23"/>
      <c r="M207" s="23"/>
    </row>
    <row r="208" spans="1:13" x14ac:dyDescent="0.25">
      <c r="A208" s="25" t="s">
        <v>283</v>
      </c>
      <c r="B208" s="57" t="s">
        <v>99</v>
      </c>
      <c r="C208" s="131">
        <f>SUM(C193:C206)</f>
        <v>9.9028015099999998</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4: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C193"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zoomScale="80" zoomScaleNormal="80" workbookViewId="0">
      <selection activeCell="C36" sqref="C36"/>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2684.5942</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2684.5942</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15708</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3.9800000000000002E-2</v>
      </c>
      <c r="D99" s="176" t="str">
        <f t="shared" ref="D99:D130" si="5">IF(C99="","","ND2")</f>
        <v>ND2</v>
      </c>
      <c r="E99" s="122"/>
      <c r="F99" s="122">
        <f t="shared" ref="F99:F130" si="6">IF(C99="","",C99)</f>
        <v>3.9800000000000002E-2</v>
      </c>
      <c r="G99" s="93"/>
    </row>
    <row r="100" spans="1:7" x14ac:dyDescent="0.25">
      <c r="A100" s="93" t="s">
        <v>597</v>
      </c>
      <c r="B100" s="111" t="s">
        <v>1718</v>
      </c>
      <c r="C100" s="122">
        <v>4.0599999999999997E-2</v>
      </c>
      <c r="D100" s="176" t="str">
        <f t="shared" si="5"/>
        <v>ND2</v>
      </c>
      <c r="E100" s="122"/>
      <c r="F100" s="122">
        <f t="shared" si="6"/>
        <v>4.0599999999999997E-2</v>
      </c>
      <c r="G100" s="93"/>
    </row>
    <row r="101" spans="1:7" x14ac:dyDescent="0.25">
      <c r="A101" s="93" t="s">
        <v>598</v>
      </c>
      <c r="B101" s="111" t="s">
        <v>1719</v>
      </c>
      <c r="C101" s="122">
        <v>3.6499999999999998E-2</v>
      </c>
      <c r="D101" s="176" t="str">
        <f t="shared" si="5"/>
        <v>ND2</v>
      </c>
      <c r="E101" s="122"/>
      <c r="F101" s="122">
        <f t="shared" si="6"/>
        <v>3.6499999999999998E-2</v>
      </c>
      <c r="G101" s="93"/>
    </row>
    <row r="102" spans="1:7" x14ac:dyDescent="0.25">
      <c r="A102" s="93" t="s">
        <v>599</v>
      </c>
      <c r="B102" s="111" t="s">
        <v>1720</v>
      </c>
      <c r="C102" s="122">
        <v>8.1500000000000003E-2</v>
      </c>
      <c r="D102" s="176" t="str">
        <f t="shared" si="5"/>
        <v>ND2</v>
      </c>
      <c r="E102" s="122"/>
      <c r="F102" s="122">
        <f t="shared" si="6"/>
        <v>8.1500000000000003E-2</v>
      </c>
      <c r="G102" s="93"/>
    </row>
    <row r="103" spans="1:7" x14ac:dyDescent="0.25">
      <c r="A103" s="93" t="s">
        <v>600</v>
      </c>
      <c r="B103" s="111" t="s">
        <v>1721</v>
      </c>
      <c r="C103" s="122">
        <v>0.12809999999999999</v>
      </c>
      <c r="D103" s="176" t="str">
        <f t="shared" si="5"/>
        <v>ND2</v>
      </c>
      <c r="E103" s="122"/>
      <c r="F103" s="122">
        <f t="shared" si="6"/>
        <v>0.12809999999999999</v>
      </c>
      <c r="G103" s="93"/>
    </row>
    <row r="104" spans="1:7" x14ac:dyDescent="0.25">
      <c r="A104" s="93" t="s">
        <v>601</v>
      </c>
      <c r="B104" s="111" t="s">
        <v>1722</v>
      </c>
      <c r="C104" s="122">
        <v>0.13289999999999999</v>
      </c>
      <c r="D104" s="176" t="str">
        <f t="shared" si="5"/>
        <v>ND2</v>
      </c>
      <c r="E104" s="122"/>
      <c r="F104" s="122">
        <f t="shared" si="6"/>
        <v>0.13289999999999999</v>
      </c>
      <c r="G104" s="93"/>
    </row>
    <row r="105" spans="1:7" x14ac:dyDescent="0.25">
      <c r="A105" s="93" t="s">
        <v>602</v>
      </c>
      <c r="B105" s="111" t="s">
        <v>1723</v>
      </c>
      <c r="C105" s="122">
        <v>0.1996</v>
      </c>
      <c r="D105" s="176" t="str">
        <f t="shared" si="5"/>
        <v>ND2</v>
      </c>
      <c r="E105" s="122"/>
      <c r="F105" s="122">
        <f t="shared" si="6"/>
        <v>0.1996</v>
      </c>
      <c r="G105" s="93"/>
    </row>
    <row r="106" spans="1:7" x14ac:dyDescent="0.25">
      <c r="A106" s="93" t="s">
        <v>603</v>
      </c>
      <c r="B106" s="111" t="s">
        <v>1724</v>
      </c>
      <c r="C106" s="122">
        <v>2.9399999999999999E-2</v>
      </c>
      <c r="D106" s="176" t="str">
        <f t="shared" si="5"/>
        <v>ND2</v>
      </c>
      <c r="E106" s="122"/>
      <c r="F106" s="122">
        <f t="shared" si="6"/>
        <v>2.9399999999999999E-2</v>
      </c>
      <c r="G106" s="93"/>
    </row>
    <row r="107" spans="1:7" x14ac:dyDescent="0.25">
      <c r="A107" s="93" t="s">
        <v>604</v>
      </c>
      <c r="B107" s="111" t="s">
        <v>1725</v>
      </c>
      <c r="C107" s="122">
        <v>0.14399999999999999</v>
      </c>
      <c r="D107" s="176" t="str">
        <f t="shared" si="5"/>
        <v>ND2</v>
      </c>
      <c r="E107" s="122"/>
      <c r="F107" s="122">
        <f t="shared" si="6"/>
        <v>0.14399999999999999</v>
      </c>
      <c r="G107" s="93"/>
    </row>
    <row r="108" spans="1:7" x14ac:dyDescent="0.25">
      <c r="A108" s="93" t="s">
        <v>605</v>
      </c>
      <c r="B108" s="111" t="s">
        <v>1726</v>
      </c>
      <c r="C108" s="122">
        <v>8.4900000000000003E-2</v>
      </c>
      <c r="D108" s="176" t="str">
        <f t="shared" si="5"/>
        <v>ND2</v>
      </c>
      <c r="E108" s="122"/>
      <c r="F108" s="122">
        <f t="shared" si="6"/>
        <v>8.4900000000000003E-2</v>
      </c>
      <c r="G108" s="93"/>
    </row>
    <row r="109" spans="1:7" x14ac:dyDescent="0.25">
      <c r="A109" s="93" t="s">
        <v>606</v>
      </c>
      <c r="B109" s="111" t="s">
        <v>1727</v>
      </c>
      <c r="C109" s="122">
        <v>6.2100000000000002E-2</v>
      </c>
      <c r="D109" s="176" t="str">
        <f t="shared" si="5"/>
        <v>ND2</v>
      </c>
      <c r="E109" s="122"/>
      <c r="F109" s="122">
        <f t="shared" si="6"/>
        <v>6.2100000000000002E-2</v>
      </c>
      <c r="G109" s="93"/>
    </row>
    <row r="110" spans="1:7" x14ac:dyDescent="0.25">
      <c r="A110" s="93" t="s">
        <v>607</v>
      </c>
      <c r="B110" s="111" t="s">
        <v>1728</v>
      </c>
      <c r="C110" s="122">
        <v>2.0899999999999998E-2</v>
      </c>
      <c r="D110" s="176" t="str">
        <f t="shared" si="5"/>
        <v>ND2</v>
      </c>
      <c r="E110" s="122"/>
      <c r="F110" s="122">
        <f t="shared" si="6"/>
        <v>2.0899999999999998E-2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0.94889999999999997</v>
      </c>
      <c r="D150" s="176" t="str">
        <f>IF(C150="","","ND2")</f>
        <v>ND2</v>
      </c>
      <c r="E150" s="123"/>
      <c r="F150" s="122">
        <f>IF(C150="","",C150)</f>
        <v>0.94889999999999997</v>
      </c>
    </row>
    <row r="151" spans="1:7" x14ac:dyDescent="0.25">
      <c r="A151" s="93" t="s">
        <v>630</v>
      </c>
      <c r="B151" s="93" t="s">
        <v>1731</v>
      </c>
      <c r="C151" s="122">
        <v>5.11E-2</v>
      </c>
      <c r="D151" s="176" t="str">
        <f>IF(C151="","","ND2")</f>
        <v>ND2</v>
      </c>
      <c r="E151" s="123"/>
      <c r="F151" s="122">
        <f>IF(C151="","",C151)</f>
        <v>5.11E-2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0.318</v>
      </c>
      <c r="D160" s="176" t="str">
        <f>IF(C160="","","ND2")</f>
        <v>ND2</v>
      </c>
      <c r="E160" s="123"/>
      <c r="F160" s="122">
        <f>IF(C160="","",C160)</f>
        <v>0.318</v>
      </c>
    </row>
    <row r="161" spans="1:7" x14ac:dyDescent="0.25">
      <c r="A161" s="93" t="s">
        <v>642</v>
      </c>
      <c r="B161" s="93" t="s">
        <v>643</v>
      </c>
      <c r="C161" s="122">
        <v>0.68200000000000005</v>
      </c>
      <c r="D161" s="176" t="str">
        <f>IF(C161="","","ND2")</f>
        <v>ND2</v>
      </c>
      <c r="E161" s="123"/>
      <c r="F161" s="122">
        <f>IF(C161="","",C161)</f>
        <v>0.68200000000000005</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5.1000000000000004E-3</v>
      </c>
      <c r="D170" s="176" t="str">
        <f>IF(C170="","","ND2")</f>
        <v>ND2</v>
      </c>
      <c r="E170" s="123"/>
      <c r="F170" s="122">
        <f>IF(C170="","",C170)</f>
        <v>5.1000000000000004E-3</v>
      </c>
    </row>
    <row r="171" spans="1:7" x14ac:dyDescent="0.25">
      <c r="A171" s="93" t="s">
        <v>654</v>
      </c>
      <c r="B171" s="112" t="s">
        <v>1734</v>
      </c>
      <c r="C171" s="122">
        <v>0.1066</v>
      </c>
      <c r="D171" s="176" t="str">
        <f>IF(C171="","","ND2")</f>
        <v>ND2</v>
      </c>
      <c r="E171" s="123"/>
      <c r="F171" s="122">
        <f>IF(C171="","",C171)</f>
        <v>0.1066</v>
      </c>
    </row>
    <row r="172" spans="1:7" x14ac:dyDescent="0.25">
      <c r="A172" s="93" t="s">
        <v>656</v>
      </c>
      <c r="B172" s="112" t="s">
        <v>1735</v>
      </c>
      <c r="C172" s="122">
        <v>0.1326</v>
      </c>
      <c r="D172" s="176" t="str">
        <f>IF(C172="","","ND2")</f>
        <v>ND2</v>
      </c>
      <c r="E172" s="122"/>
      <c r="F172" s="122">
        <f>IF(C172="","",C172)</f>
        <v>0.1326</v>
      </c>
    </row>
    <row r="173" spans="1:7" x14ac:dyDescent="0.25">
      <c r="A173" s="93" t="s">
        <v>658</v>
      </c>
      <c r="B173" s="112" t="s">
        <v>1736</v>
      </c>
      <c r="C173" s="122">
        <v>0.47010000000000002</v>
      </c>
      <c r="D173" s="176" t="str">
        <f>IF(C173="","","ND2")</f>
        <v>ND2</v>
      </c>
      <c r="E173" s="122"/>
      <c r="F173" s="122">
        <f>IF(C173="","",C173)</f>
        <v>0.47010000000000002</v>
      </c>
    </row>
    <row r="174" spans="1:7" x14ac:dyDescent="0.25">
      <c r="A174" s="93" t="s">
        <v>660</v>
      </c>
      <c r="B174" s="112" t="s">
        <v>1737</v>
      </c>
      <c r="C174" s="122">
        <v>0.28560000000000002</v>
      </c>
      <c r="D174" s="176" t="str">
        <f>IF(C174="","","ND2")</f>
        <v>ND2</v>
      </c>
      <c r="E174" s="122"/>
      <c r="F174" s="122">
        <f>IF(C174="","",C174)</f>
        <v>0.28560000000000002</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170.90617519735167</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1.5948</v>
      </c>
      <c r="D190" s="176">
        <v>103</v>
      </c>
      <c r="E190" s="117"/>
      <c r="F190" s="153">
        <f t="shared" ref="F190:F213" si="9">IF($C$214=0,"",IF(C190="[for completion]","",IF(C190="","",C190/$C$214)))</f>
        <v>5.9405626369899789E-4</v>
      </c>
      <c r="G190" s="153">
        <f t="shared" ref="G190:G213" si="10">IF($D$214=0,"",IF(D190="[for completion]","",IF(D190="","",D190/$D$214)))</f>
        <v>6.5571683218742039E-3</v>
      </c>
    </row>
    <row r="191" spans="1:7" x14ac:dyDescent="0.25">
      <c r="A191" s="93" t="s">
        <v>681</v>
      </c>
      <c r="B191" s="111" t="s">
        <v>1739</v>
      </c>
      <c r="C191" s="165">
        <v>13.4549</v>
      </c>
      <c r="D191" s="176">
        <v>336</v>
      </c>
      <c r="E191" s="117"/>
      <c r="F191" s="153">
        <f t="shared" si="9"/>
        <v>5.0118934176345917E-3</v>
      </c>
      <c r="G191" s="153">
        <f t="shared" si="10"/>
        <v>2.1390374331550801E-2</v>
      </c>
    </row>
    <row r="192" spans="1:7" x14ac:dyDescent="0.25">
      <c r="A192" s="93" t="s">
        <v>682</v>
      </c>
      <c r="B192" s="111" t="s">
        <v>1740</v>
      </c>
      <c r="C192" s="165">
        <v>35.994799999999998</v>
      </c>
      <c r="D192" s="176">
        <v>558</v>
      </c>
      <c r="E192" s="117"/>
      <c r="F192" s="153">
        <f t="shared" si="9"/>
        <v>1.340791096099366E-2</v>
      </c>
      <c r="G192" s="153">
        <f t="shared" si="10"/>
        <v>3.5523300229182583E-2</v>
      </c>
    </row>
    <row r="193" spans="1:7" x14ac:dyDescent="0.25">
      <c r="A193" s="93" t="s">
        <v>683</v>
      </c>
      <c r="B193" s="111" t="s">
        <v>1741</v>
      </c>
      <c r="C193" s="165">
        <v>100.0335</v>
      </c>
      <c r="D193" s="176">
        <v>1124</v>
      </c>
      <c r="E193" s="117"/>
      <c r="F193" s="153">
        <f t="shared" si="9"/>
        <v>3.7262056216913537E-2</v>
      </c>
      <c r="G193" s="153">
        <f t="shared" si="10"/>
        <v>7.1555895085306853E-2</v>
      </c>
    </row>
    <row r="194" spans="1:7" x14ac:dyDescent="0.25">
      <c r="A194" s="93" t="s">
        <v>684</v>
      </c>
      <c r="B194" s="111" t="s">
        <v>1742</v>
      </c>
      <c r="C194" s="165">
        <v>553.30370000000005</v>
      </c>
      <c r="D194" s="176">
        <v>4346</v>
      </c>
      <c r="E194" s="117"/>
      <c r="F194" s="153">
        <f t="shared" si="9"/>
        <v>0.20610329114173015</v>
      </c>
      <c r="G194" s="153">
        <f t="shared" si="10"/>
        <v>0.2766743060860708</v>
      </c>
    </row>
    <row r="195" spans="1:7" x14ac:dyDescent="0.25">
      <c r="A195" s="93" t="s">
        <v>685</v>
      </c>
      <c r="B195" s="111" t="s">
        <v>1743</v>
      </c>
      <c r="C195" s="165">
        <v>813.00789999999995</v>
      </c>
      <c r="D195" s="176">
        <v>4672</v>
      </c>
      <c r="E195" s="117"/>
      <c r="F195" s="153">
        <f t="shared" si="9"/>
        <v>0.30284200867304267</v>
      </c>
      <c r="G195" s="153">
        <f t="shared" si="10"/>
        <v>0.29742806213394446</v>
      </c>
    </row>
    <row r="196" spans="1:7" x14ac:dyDescent="0.25">
      <c r="A196" s="93" t="s">
        <v>686</v>
      </c>
      <c r="B196" s="111" t="s">
        <v>1744</v>
      </c>
      <c r="C196" s="165">
        <v>669.24869999999999</v>
      </c>
      <c r="D196" s="176">
        <v>3023</v>
      </c>
      <c r="E196" s="117"/>
      <c r="F196" s="153">
        <f t="shared" si="9"/>
        <v>0.24929231389980658</v>
      </c>
      <c r="G196" s="153">
        <f t="shared" si="10"/>
        <v>0.19244970715558951</v>
      </c>
    </row>
    <row r="197" spans="1:7" x14ac:dyDescent="0.25">
      <c r="A197" s="93" t="s">
        <v>687</v>
      </c>
      <c r="B197" s="111" t="s">
        <v>1745</v>
      </c>
      <c r="C197" s="165">
        <v>236.27170000000001</v>
      </c>
      <c r="D197" s="176">
        <v>870</v>
      </c>
      <c r="E197" s="117"/>
      <c r="F197" s="153">
        <f t="shared" si="9"/>
        <v>8.8010210258220797E-2</v>
      </c>
      <c r="G197" s="153">
        <f t="shared" si="10"/>
        <v>5.5385790679908328E-2</v>
      </c>
    </row>
    <row r="198" spans="1:7" x14ac:dyDescent="0.25">
      <c r="A198" s="93" t="s">
        <v>688</v>
      </c>
      <c r="B198" s="111" t="s">
        <v>1746</v>
      </c>
      <c r="C198" s="165">
        <v>97.702699999999993</v>
      </c>
      <c r="D198" s="176">
        <v>303</v>
      </c>
      <c r="E198" s="117"/>
      <c r="F198" s="153">
        <f t="shared" si="9"/>
        <v>3.6393843062016602E-2</v>
      </c>
      <c r="G198" s="153">
        <f t="shared" si="10"/>
        <v>1.9289533995416348E-2</v>
      </c>
    </row>
    <row r="199" spans="1:7" x14ac:dyDescent="0.25">
      <c r="A199" s="93" t="s">
        <v>689</v>
      </c>
      <c r="B199" s="111" t="s">
        <v>1747</v>
      </c>
      <c r="C199" s="165">
        <v>63.428699999999999</v>
      </c>
      <c r="D199" s="176">
        <v>170</v>
      </c>
      <c r="E199" s="111"/>
      <c r="F199" s="153">
        <f t="shared" si="9"/>
        <v>2.3626922832508543E-2</v>
      </c>
      <c r="G199" s="153">
        <f t="shared" si="10"/>
        <v>1.0822510822510822E-2</v>
      </c>
    </row>
    <row r="200" spans="1:7" x14ac:dyDescent="0.25">
      <c r="A200" s="93" t="s">
        <v>690</v>
      </c>
      <c r="B200" s="111" t="s">
        <v>1748</v>
      </c>
      <c r="C200" s="165">
        <v>31.583600000000001</v>
      </c>
      <c r="D200" s="176">
        <v>75</v>
      </c>
      <c r="E200" s="111"/>
      <c r="F200" s="153">
        <f t="shared" si="9"/>
        <v>1.176475759353127E-2</v>
      </c>
      <c r="G200" s="153">
        <f t="shared" si="10"/>
        <v>4.7746371275783038E-3</v>
      </c>
    </row>
    <row r="201" spans="1:7" x14ac:dyDescent="0.25">
      <c r="A201" s="93" t="s">
        <v>691</v>
      </c>
      <c r="B201" s="111" t="s">
        <v>1749</v>
      </c>
      <c r="C201" s="165">
        <v>24.535900000000002</v>
      </c>
      <c r="D201" s="176">
        <v>52</v>
      </c>
      <c r="E201" s="111"/>
      <c r="F201" s="153">
        <f t="shared" si="9"/>
        <v>9.1395191124230262E-3</v>
      </c>
      <c r="G201" s="153">
        <f t="shared" si="10"/>
        <v>3.3104150751209573E-3</v>
      </c>
    </row>
    <row r="202" spans="1:7" x14ac:dyDescent="0.25">
      <c r="A202" s="93" t="s">
        <v>692</v>
      </c>
      <c r="B202" s="111" t="s">
        <v>1750</v>
      </c>
      <c r="C202" s="165">
        <v>13.004099999999999</v>
      </c>
      <c r="D202" s="176">
        <v>25</v>
      </c>
      <c r="E202" s="111"/>
      <c r="F202" s="153">
        <f t="shared" si="9"/>
        <v>4.8439723217758579E-3</v>
      </c>
      <c r="G202" s="153">
        <f t="shared" si="10"/>
        <v>1.5915457091927681E-3</v>
      </c>
    </row>
    <row r="203" spans="1:7" x14ac:dyDescent="0.25">
      <c r="A203" s="93" t="s">
        <v>693</v>
      </c>
      <c r="B203" s="111" t="s">
        <v>1751</v>
      </c>
      <c r="C203" s="165">
        <v>17.0916</v>
      </c>
      <c r="D203" s="176">
        <v>30</v>
      </c>
      <c r="E203" s="111"/>
      <c r="F203" s="153">
        <f t="shared" si="9"/>
        <v>6.3665488065198098E-3</v>
      </c>
      <c r="G203" s="153">
        <f t="shared" si="10"/>
        <v>1.9098548510313217E-3</v>
      </c>
    </row>
    <row r="204" spans="1:7" x14ac:dyDescent="0.25">
      <c r="A204" s="93" t="s">
        <v>694</v>
      </c>
      <c r="B204" s="111" t="s">
        <v>1752</v>
      </c>
      <c r="C204" s="165">
        <v>2.4885000000000002</v>
      </c>
      <c r="D204" s="176">
        <v>4</v>
      </c>
      <c r="E204" s="111"/>
      <c r="F204" s="153">
        <f t="shared" si="9"/>
        <v>9.2695573878540029E-4</v>
      </c>
      <c r="G204" s="153">
        <f t="shared" si="10"/>
        <v>2.5464731347084286E-4</v>
      </c>
    </row>
    <row r="205" spans="1:7" x14ac:dyDescent="0.25">
      <c r="A205" s="93" t="s">
        <v>695</v>
      </c>
      <c r="B205" s="111" t="s">
        <v>1753</v>
      </c>
      <c r="C205" s="165">
        <v>7.3585000000000003</v>
      </c>
      <c r="D205" s="176">
        <v>11</v>
      </c>
      <c r="F205" s="153">
        <f t="shared" si="9"/>
        <v>2.7410101683151967E-3</v>
      </c>
      <c r="G205" s="153">
        <f t="shared" si="10"/>
        <v>7.0028011204481793E-4</v>
      </c>
    </row>
    <row r="206" spans="1:7" x14ac:dyDescent="0.25">
      <c r="A206" s="93" t="s">
        <v>696</v>
      </c>
      <c r="B206" s="111" t="s">
        <v>1754</v>
      </c>
      <c r="C206" s="165">
        <v>2.1825000000000001</v>
      </c>
      <c r="D206" s="176">
        <v>3</v>
      </c>
      <c r="E206" s="106"/>
      <c r="F206" s="153">
        <f t="shared" si="9"/>
        <v>8.1297203130365121E-4</v>
      </c>
      <c r="G206" s="153">
        <f t="shared" si="10"/>
        <v>1.9098548510313216E-4</v>
      </c>
    </row>
    <row r="207" spans="1:7" x14ac:dyDescent="0.25">
      <c r="A207" s="93" t="s">
        <v>697</v>
      </c>
      <c r="B207" s="111" t="s">
        <v>1755</v>
      </c>
      <c r="C207" s="165">
        <v>2.3081</v>
      </c>
      <c r="D207" s="176">
        <v>3</v>
      </c>
      <c r="E207" s="106"/>
      <c r="F207" s="153">
        <f t="shared" si="9"/>
        <v>8.5975750077982012E-4</v>
      </c>
      <c r="G207" s="153">
        <f t="shared" si="10"/>
        <v>1.9098548510313216E-4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2684.5941999999995</v>
      </c>
      <c r="D214" s="183">
        <f>SUM(D190:D213)</f>
        <v>15708</v>
      </c>
      <c r="E214" s="106"/>
      <c r="F214" s="169">
        <f>SUM(F190:F213)</f>
        <v>1</v>
      </c>
      <c r="G214" s="169">
        <f>SUM(G190:G213)</f>
        <v>0.99999999999999989</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0.78989069999999995</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101.1649</v>
      </c>
      <c r="D219" s="176">
        <v>1293</v>
      </c>
      <c r="F219" s="153">
        <f t="shared" ref="F219:F226" si="11">IF($C$227=0,"",IF(C219="[for completion]","",C219/$C$227))</f>
        <v>3.7683497937975131E-2</v>
      </c>
      <c r="G219" s="153">
        <f t="shared" ref="G219:G226" si="12">IF($D$227=0,"",IF(D219="[for completion]","",D219/$D$227))</f>
        <v>8.2314744079449956E-2</v>
      </c>
    </row>
    <row r="220" spans="1:7" x14ac:dyDescent="0.25">
      <c r="A220" s="93" t="s">
        <v>711</v>
      </c>
      <c r="B220" s="93" t="s">
        <v>1762</v>
      </c>
      <c r="C220" s="165">
        <v>132.18620000000001</v>
      </c>
      <c r="D220" s="176">
        <v>1017</v>
      </c>
      <c r="F220" s="153">
        <f t="shared" si="11"/>
        <v>4.923880115661429E-2</v>
      </c>
      <c r="G220" s="153">
        <f t="shared" si="12"/>
        <v>6.47440794499618E-2</v>
      </c>
    </row>
    <row r="221" spans="1:7" x14ac:dyDescent="0.25">
      <c r="A221" s="93" t="s">
        <v>713</v>
      </c>
      <c r="B221" s="93" t="s">
        <v>1763</v>
      </c>
      <c r="C221" s="165">
        <v>193.92679999999999</v>
      </c>
      <c r="D221" s="176">
        <v>1219</v>
      </c>
      <c r="F221" s="153">
        <f t="shared" si="11"/>
        <v>7.2236913869515168E-2</v>
      </c>
      <c r="G221" s="153">
        <f t="shared" si="12"/>
        <v>7.7603768780239363E-2</v>
      </c>
    </row>
    <row r="222" spans="1:7" x14ac:dyDescent="0.25">
      <c r="A222" s="93" t="s">
        <v>715</v>
      </c>
      <c r="B222" s="93" t="s">
        <v>1764</v>
      </c>
      <c r="C222" s="165">
        <v>302.96039999999999</v>
      </c>
      <c r="D222" s="176">
        <v>1736</v>
      </c>
      <c r="F222" s="153">
        <f t="shared" si="11"/>
        <v>0.11285146932076363</v>
      </c>
      <c r="G222" s="153">
        <f t="shared" si="12"/>
        <v>0.11051693404634581</v>
      </c>
    </row>
    <row r="223" spans="1:7" x14ac:dyDescent="0.25">
      <c r="A223" s="93" t="s">
        <v>717</v>
      </c>
      <c r="B223" s="93" t="s">
        <v>1765</v>
      </c>
      <c r="C223" s="165">
        <v>428.77109999999999</v>
      </c>
      <c r="D223" s="176">
        <v>2380</v>
      </c>
      <c r="F223" s="153">
        <f t="shared" si="11"/>
        <v>0.15971542365695343</v>
      </c>
      <c r="G223" s="153">
        <f t="shared" si="12"/>
        <v>0.15151515151515152</v>
      </c>
    </row>
    <row r="224" spans="1:7" x14ac:dyDescent="0.25">
      <c r="A224" s="93" t="s">
        <v>719</v>
      </c>
      <c r="B224" s="93" t="s">
        <v>1766</v>
      </c>
      <c r="C224" s="165">
        <v>496.55880000000002</v>
      </c>
      <c r="D224" s="176">
        <v>2683</v>
      </c>
      <c r="F224" s="153">
        <f t="shared" si="11"/>
        <v>0.18496605557741277</v>
      </c>
      <c r="G224" s="153">
        <f t="shared" si="12"/>
        <v>0.17080468551056785</v>
      </c>
    </row>
    <row r="225" spans="1:7" x14ac:dyDescent="0.25">
      <c r="A225" s="93" t="s">
        <v>721</v>
      </c>
      <c r="B225" s="93" t="s">
        <v>1767</v>
      </c>
      <c r="C225" s="165">
        <v>1014.247</v>
      </c>
      <c r="D225" s="176">
        <v>5301</v>
      </c>
      <c r="F225" s="153">
        <f t="shared" si="11"/>
        <v>0.37780272340601795</v>
      </c>
      <c r="G225" s="153">
        <f t="shared" si="12"/>
        <v>0.33747135217723451</v>
      </c>
    </row>
    <row r="226" spans="1:7" x14ac:dyDescent="0.25">
      <c r="A226" s="93" t="s">
        <v>723</v>
      </c>
      <c r="B226" s="93" t="s">
        <v>1768</v>
      </c>
      <c r="C226" s="165">
        <v>14.779</v>
      </c>
      <c r="D226" s="176">
        <v>79</v>
      </c>
      <c r="F226" s="153">
        <f t="shared" si="11"/>
        <v>5.5051150747476097E-3</v>
      </c>
      <c r="G226" s="153">
        <f t="shared" si="12"/>
        <v>5.029284441049147E-3</v>
      </c>
    </row>
    <row r="227" spans="1:7" x14ac:dyDescent="0.25">
      <c r="A227" s="93" t="s">
        <v>725</v>
      </c>
      <c r="B227" s="119" t="s">
        <v>99</v>
      </c>
      <c r="C227" s="165">
        <f>SUM(C219:C226)</f>
        <v>2684.5942</v>
      </c>
      <c r="D227" s="176">
        <f>SUM(D219:D226)</f>
        <v>15708</v>
      </c>
      <c r="F227" s="122">
        <f>SUM(F219:F226)</f>
        <v>1</v>
      </c>
      <c r="G227" s="122">
        <f>SUM(G219:G226)</f>
        <v>0.99999999999999978</v>
      </c>
    </row>
    <row r="228" spans="1:7" outlineLevel="1" x14ac:dyDescent="0.25">
      <c r="A228" s="93" t="s">
        <v>726</v>
      </c>
      <c r="B228" s="107" t="s">
        <v>1769</v>
      </c>
      <c r="C228" s="165">
        <v>13.213800000000001</v>
      </c>
      <c r="D228" s="176">
        <v>70</v>
      </c>
      <c r="F228" s="153">
        <f t="shared" ref="F228:F233" si="13">IF($C$227=0,"",IF(C228="[for completion]","",C228/$C$227))</f>
        <v>4.9220846860207031E-3</v>
      </c>
      <c r="G228" s="153">
        <f t="shared" ref="G228:G233" si="14">IF($D$227=0,"",IF(D228="[for completion]","",D228/$D$227))</f>
        <v>4.4563279857397506E-3</v>
      </c>
    </row>
    <row r="229" spans="1:7" outlineLevel="1" x14ac:dyDescent="0.25">
      <c r="A229" s="93" t="s">
        <v>728</v>
      </c>
      <c r="B229" s="107" t="s">
        <v>1770</v>
      </c>
      <c r="C229" s="165">
        <v>1.5651999999999999</v>
      </c>
      <c r="D229" s="176">
        <v>9</v>
      </c>
      <c r="F229" s="153">
        <f t="shared" si="13"/>
        <v>5.8303038872690701E-4</v>
      </c>
      <c r="G229" s="153">
        <f t="shared" si="14"/>
        <v>5.7295645530939653E-4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0.65180528000000004</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223.83680000000001</v>
      </c>
      <c r="D241" s="176">
        <v>2205</v>
      </c>
      <c r="F241" s="153">
        <f t="shared" ref="F241:F248" si="15">IF($C$249=0,"",IF(C241="[Mark as ND1 if not relevant]","",C241/$C$249))</f>
        <v>8.3378262532192021E-2</v>
      </c>
      <c r="G241" s="153">
        <f t="shared" ref="G241:G248" si="16">IF($D$249=0,"",IF(D241="[Mark as ND1 if not relevant]","",D241/$D$249))</f>
        <v>0.14037433155080214</v>
      </c>
    </row>
    <row r="242" spans="1:7" x14ac:dyDescent="0.25">
      <c r="A242" s="93" t="s">
        <v>744</v>
      </c>
      <c r="B242" s="93" t="s">
        <v>1776</v>
      </c>
      <c r="C242" s="177">
        <v>249.25059999999999</v>
      </c>
      <c r="D242" s="176">
        <v>1560</v>
      </c>
      <c r="F242" s="153">
        <f t="shared" si="15"/>
        <v>9.2844795686439316E-2</v>
      </c>
      <c r="G242" s="153">
        <f t="shared" si="16"/>
        <v>9.9312452253628725E-2</v>
      </c>
    </row>
    <row r="243" spans="1:7" x14ac:dyDescent="0.25">
      <c r="A243" s="93" t="s">
        <v>745</v>
      </c>
      <c r="B243" s="93" t="s">
        <v>1777</v>
      </c>
      <c r="C243" s="177">
        <v>385.81659999999999</v>
      </c>
      <c r="D243" s="176">
        <v>2217</v>
      </c>
      <c r="F243" s="153">
        <f t="shared" si="15"/>
        <v>0.14371505384314695</v>
      </c>
      <c r="G243" s="153">
        <f t="shared" si="16"/>
        <v>0.14113827349121466</v>
      </c>
    </row>
    <row r="244" spans="1:7" x14ac:dyDescent="0.25">
      <c r="A244" s="93" t="s">
        <v>746</v>
      </c>
      <c r="B244" s="93" t="s">
        <v>1778</v>
      </c>
      <c r="C244" s="177">
        <v>592.13879999999995</v>
      </c>
      <c r="D244" s="176">
        <v>3227</v>
      </c>
      <c r="F244" s="153">
        <f t="shared" si="15"/>
        <v>0.22056920185553555</v>
      </c>
      <c r="G244" s="153">
        <f t="shared" si="16"/>
        <v>0.2054367201426025</v>
      </c>
    </row>
    <row r="245" spans="1:7" x14ac:dyDescent="0.25">
      <c r="A245" s="93" t="s">
        <v>747</v>
      </c>
      <c r="B245" s="93" t="s">
        <v>1779</v>
      </c>
      <c r="C245" s="177">
        <v>783.53959999999995</v>
      </c>
      <c r="D245" s="176">
        <v>4121</v>
      </c>
      <c r="F245" s="153">
        <f t="shared" si="15"/>
        <v>0.29186519139466216</v>
      </c>
      <c r="G245" s="153">
        <f t="shared" si="16"/>
        <v>0.26235039470333588</v>
      </c>
    </row>
    <row r="246" spans="1:7" x14ac:dyDescent="0.25">
      <c r="A246" s="93" t="s">
        <v>748</v>
      </c>
      <c r="B246" s="93" t="s">
        <v>1780</v>
      </c>
      <c r="C246" s="177">
        <v>433.27280000000002</v>
      </c>
      <c r="D246" s="176">
        <v>2295</v>
      </c>
      <c r="F246" s="153">
        <f t="shared" si="15"/>
        <v>0.16139228789215146</v>
      </c>
      <c r="G246" s="153">
        <f t="shared" si="16"/>
        <v>0.1461038961038961</v>
      </c>
    </row>
    <row r="247" spans="1:7" x14ac:dyDescent="0.25">
      <c r="A247" s="93" t="s">
        <v>749</v>
      </c>
      <c r="B247" s="93" t="s">
        <v>1781</v>
      </c>
      <c r="C247" s="177">
        <v>16.739000000000001</v>
      </c>
      <c r="D247" s="176">
        <v>83</v>
      </c>
      <c r="F247" s="153">
        <f t="shared" si="15"/>
        <v>6.2352067958725381E-3</v>
      </c>
      <c r="G247" s="153">
        <f t="shared" si="16"/>
        <v>5.2839317545199894E-3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2684.5942</v>
      </c>
      <c r="D249" s="176">
        <f>SUM(D241:D248)</f>
        <v>15708</v>
      </c>
      <c r="F249" s="122">
        <f>SUM(F241:F248)</f>
        <v>0.99999999999999989</v>
      </c>
      <c r="G249" s="122">
        <f>SUM(G241:G248)</f>
        <v>1</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0.32229999999999998</v>
      </c>
      <c r="E277" s="88"/>
      <c r="F277" s="168"/>
      <c r="G277" s="168"/>
    </row>
    <row r="278" spans="1:7" x14ac:dyDescent="0.25">
      <c r="A278" s="93" t="s">
        <v>783</v>
      </c>
      <c r="B278" s="93" t="s">
        <v>784</v>
      </c>
      <c r="C278" s="122">
        <v>0.67769999999999997</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zoomScale="8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zoomScale="8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topLeftCell="A55" zoomScale="80" zoomScaleNormal="80" workbookViewId="0">
      <selection activeCell="C35" sqref="C3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209" t="s">
        <v>1810</v>
      </c>
    </row>
    <row r="7" spans="1:13" x14ac:dyDescent="0.25">
      <c r="A7" s="1" t="s">
        <v>1293</v>
      </c>
      <c r="B7" s="39" t="s">
        <v>1294</v>
      </c>
      <c r="C7" s="209" t="s">
        <v>1811</v>
      </c>
    </row>
    <row r="8" spans="1:13" x14ac:dyDescent="0.25">
      <c r="A8" s="1" t="s">
        <v>1295</v>
      </c>
      <c r="B8" s="39" t="s">
        <v>1296</v>
      </c>
      <c r="C8" s="209" t="s">
        <v>1812</v>
      </c>
    </row>
    <row r="9" spans="1:13" x14ac:dyDescent="0.25">
      <c r="A9" s="1" t="s">
        <v>1297</v>
      </c>
      <c r="B9" s="39" t="s">
        <v>1298</v>
      </c>
      <c r="C9" s="209" t="s">
        <v>1787</v>
      </c>
    </row>
    <row r="10" spans="1:13" ht="44.25" customHeight="1" x14ac:dyDescent="0.25">
      <c r="A10" s="1" t="s">
        <v>1299</v>
      </c>
      <c r="B10" s="39" t="s">
        <v>1792</v>
      </c>
      <c r="C10" s="209" t="s">
        <v>1793</v>
      </c>
    </row>
    <row r="11" spans="1:13" ht="54.75" customHeight="1" x14ac:dyDescent="0.25">
      <c r="A11" s="1" t="s">
        <v>1300</v>
      </c>
      <c r="B11" s="39" t="s">
        <v>1794</v>
      </c>
      <c r="C11" s="209" t="s">
        <v>1813</v>
      </c>
    </row>
    <row r="12" spans="1:13" ht="45" x14ac:dyDescent="0.25">
      <c r="A12" s="1" t="s">
        <v>1301</v>
      </c>
      <c r="B12" s="39" t="s">
        <v>1302</v>
      </c>
      <c r="C12" s="209" t="s">
        <v>1790</v>
      </c>
    </row>
    <row r="13" spans="1:13" x14ac:dyDescent="0.25">
      <c r="A13" s="1" t="s">
        <v>1303</v>
      </c>
      <c r="B13" s="39" t="s">
        <v>1304</v>
      </c>
      <c r="C13" s="209" t="s">
        <v>1789</v>
      </c>
    </row>
    <row r="14" spans="1:13" ht="30" x14ac:dyDescent="0.25">
      <c r="A14" s="1" t="s">
        <v>1305</v>
      </c>
      <c r="B14" s="39" t="s">
        <v>1306</v>
      </c>
      <c r="C14" s="209" t="s">
        <v>1788</v>
      </c>
    </row>
    <row r="15" spans="1:13" x14ac:dyDescent="0.25">
      <c r="A15" s="1" t="s">
        <v>1307</v>
      </c>
      <c r="B15" s="39" t="s">
        <v>1308</v>
      </c>
      <c r="C15" s="209" t="s">
        <v>1791</v>
      </c>
    </row>
    <row r="16" spans="1:13" ht="30" x14ac:dyDescent="0.25">
      <c r="A16" s="1" t="s">
        <v>1309</v>
      </c>
      <c r="B16" s="43" t="s">
        <v>1310</v>
      </c>
      <c r="C16" s="209" t="s">
        <v>1786</v>
      </c>
    </row>
    <row r="17" spans="1:3" ht="30" customHeight="1" x14ac:dyDescent="0.25">
      <c r="A17" s="1" t="s">
        <v>1311</v>
      </c>
      <c r="B17" s="43" t="s">
        <v>1312</v>
      </c>
      <c r="C17" s="209" t="s">
        <v>1814</v>
      </c>
    </row>
    <row r="18" spans="1:3" x14ac:dyDescent="0.25">
      <c r="A18" s="1" t="s">
        <v>1313</v>
      </c>
      <c r="B18" s="43" t="s">
        <v>1314</v>
      </c>
      <c r="C18" s="209"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zoomScale="85"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topLeftCell="A73" zoomScale="80" zoomScaleNormal="80" workbookViewId="0">
      <selection activeCell="D94" sqref="D9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54.0764</v>
      </c>
      <c r="H75" s="23"/>
    </row>
    <row r="76" spans="1:14" x14ac:dyDescent="0.25">
      <c r="A76" s="25" t="s">
        <v>1426</v>
      </c>
      <c r="B76" s="25" t="s">
        <v>1454</v>
      </c>
      <c r="C76" s="129">
        <v>311.62180000000001</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1.6000000000000001E-3</v>
      </c>
      <c r="D82" s="188" t="str">
        <f t="shared" ref="D82:D87" si="0">IF(C82="","","ND2")</f>
        <v>ND2</v>
      </c>
      <c r="E82" s="188" t="str">
        <f>IF(C82="","","ND2")</f>
        <v>ND2</v>
      </c>
      <c r="F82" s="188" t="str">
        <f t="shared" ref="F82:F87" si="1">IF(C82="","","ND2")</f>
        <v>ND2</v>
      </c>
      <c r="G82" s="178">
        <f t="shared" ref="G82:G87" si="2">IF(C82="","",C82)</f>
        <v>1.6000000000000001E-3</v>
      </c>
      <c r="H82" s="23"/>
    </row>
    <row r="83" spans="1:8" x14ac:dyDescent="0.25">
      <c r="A83" s="25" t="s">
        <v>1433</v>
      </c>
      <c r="B83" s="25" t="s">
        <v>1803</v>
      </c>
      <c r="C83" s="178">
        <v>6.9999999999999999E-4</v>
      </c>
      <c r="D83" s="189" t="str">
        <f t="shared" si="0"/>
        <v>ND2</v>
      </c>
      <c r="E83" s="189" t="str">
        <f>IF(C83="","","ND2")</f>
        <v>ND2</v>
      </c>
      <c r="F83" s="189" t="str">
        <f t="shared" si="1"/>
        <v>ND2</v>
      </c>
      <c r="G83" s="156">
        <f t="shared" si="2"/>
        <v>6.9999999999999999E-4</v>
      </c>
      <c r="H83" s="23"/>
    </row>
    <row r="84" spans="1:8" x14ac:dyDescent="0.25">
      <c r="A84" s="25" t="s">
        <v>1434</v>
      </c>
      <c r="B84" s="25" t="s">
        <v>1804</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0</v>
      </c>
      <c r="D86" s="189" t="str">
        <f t="shared" si="0"/>
        <v>ND2</v>
      </c>
      <c r="E86" s="189" t="str">
        <f>IF(D86="","","ND2")</f>
        <v>ND2</v>
      </c>
      <c r="F86" s="189" t="str">
        <f t="shared" si="1"/>
        <v>ND2</v>
      </c>
      <c r="G86" s="156">
        <f t="shared" si="2"/>
        <v>0</v>
      </c>
      <c r="H86" s="23"/>
    </row>
    <row r="87" spans="1:8" outlineLevel="1" x14ac:dyDescent="0.25">
      <c r="A87" s="25" t="s">
        <v>1436</v>
      </c>
      <c r="B87" s="25" t="s">
        <v>1807</v>
      </c>
      <c r="C87" s="178">
        <v>0.99729999999999996</v>
      </c>
      <c r="D87" s="189" t="str">
        <f t="shared" si="0"/>
        <v>ND2</v>
      </c>
      <c r="E87" s="189" t="str">
        <f>IF(D87="","","ND2")</f>
        <v>ND2</v>
      </c>
      <c r="F87" s="189" t="str">
        <f t="shared" si="1"/>
        <v>ND2</v>
      </c>
      <c r="G87" s="156">
        <f t="shared" si="2"/>
        <v>0.99729999999999996</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4EEAEC-6732-45C0-A309-810E0D8A0441}"/>
</file>

<file path=customXml/itemProps2.xml><?xml version="1.0" encoding="utf-8"?>
<ds:datastoreItem xmlns:ds="http://schemas.openxmlformats.org/officeDocument/2006/customXml" ds:itemID="{DA976317-04AA-4684-A667-2793560486E3}"/>
</file>

<file path=customXml/itemProps3.xml><?xml version="1.0" encoding="utf-8"?>
<ds:datastoreItem xmlns:ds="http://schemas.openxmlformats.org/officeDocument/2006/customXml" ds:itemID="{8EB458D1-1787-44BE-8DB2-A0146ADC77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2019-04-11T08:49:56Z</dcterms:created>
  <dcterms:modified xsi:type="dcterms:W3CDTF">2019-04-11T12:18:37Z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